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EJECUICION FEBRERO" sheetId="1" state="hidden" r:id="rId1"/>
    <sheet name="2021" sheetId="2" r:id="rId2"/>
  </sheets>
  <definedNames>
    <definedName name="_xlnm.Print_Area" localSheetId="1">'2021'!$A$136:$O$190</definedName>
  </definedNames>
  <calcPr fullCalcOnLoad="1"/>
</workbook>
</file>

<file path=xl/sharedStrings.xml><?xml version="1.0" encoding="utf-8"?>
<sst xmlns="http://schemas.openxmlformats.org/spreadsheetml/2006/main" count="177" uniqueCount="114">
  <si>
    <t>CONTRALORÍA GENERAL DEL DEPARTAMENTO DEL CESAR</t>
  </si>
  <si>
    <t>EJECUCIÓN PRESUPUESTAL DE GASTOS</t>
  </si>
  <si>
    <t>DESCRIPCIÓN</t>
  </si>
  <si>
    <t>SERV.PERSON.ASOC.NÓM</t>
  </si>
  <si>
    <t>Sueldo Personal Nóm.</t>
  </si>
  <si>
    <t>Prima de Navidad</t>
  </si>
  <si>
    <t>Indemnización Vacaciones</t>
  </si>
  <si>
    <t>SUBTOTAL</t>
  </si>
  <si>
    <t>SERV. PERS. INDIRECTOS</t>
  </si>
  <si>
    <t>Fondos de Pensiones</t>
  </si>
  <si>
    <t>Cajas de Compensación</t>
  </si>
  <si>
    <t>CONTRIB.NÓM.SECT.PÚB.</t>
  </si>
  <si>
    <t>I.C.B.F.</t>
  </si>
  <si>
    <t>SENA</t>
  </si>
  <si>
    <t>E.S.A.P.</t>
  </si>
  <si>
    <t>GASTOS GENERALES</t>
  </si>
  <si>
    <t>GRAN TOTAL</t>
  </si>
  <si>
    <t>LUZ AMPARO GIL COBO</t>
  </si>
  <si>
    <t>Profesional Universitario - Contabilidad y Presupuesto</t>
  </si>
  <si>
    <t>Prima de Servicio</t>
  </si>
  <si>
    <t>Prima de Antigüedad</t>
  </si>
  <si>
    <t>Supernumerarios-Rem.Serv. Tecnicos</t>
  </si>
  <si>
    <t>Honorarios</t>
  </si>
  <si>
    <t>CONTRIBUCION INH. NOM. SECTOR PRIVADO</t>
  </si>
  <si>
    <t>E. P.S.</t>
  </si>
  <si>
    <t>E.P.S.</t>
  </si>
  <si>
    <t>Administracion de riesgos profesionales</t>
  </si>
  <si>
    <t>APORTE DE LEY</t>
  </si>
  <si>
    <t>ESCUELAS INDUSTRIALES</t>
  </si>
  <si>
    <t>Compra de Vehiculo y equipo</t>
  </si>
  <si>
    <t>Materiales y Suministros</t>
  </si>
  <si>
    <t>Bienestar social</t>
  </si>
  <si>
    <t>Otrros Gastos por Dm. De Servicios</t>
  </si>
  <si>
    <t>ADQUISICION DE SERVICIOS</t>
  </si>
  <si>
    <t>Viaticos y Gatos de Viajes</t>
  </si>
  <si>
    <t>Servicios Pùblicos</t>
  </si>
  <si>
    <t>Comunicaciòn y Transporte</t>
  </si>
  <si>
    <t>Impresos y Publicaciones</t>
  </si>
  <si>
    <t>Seguros Generales</t>
  </si>
  <si>
    <t>Costos Bnacarios y Fiduciarios</t>
  </si>
  <si>
    <t>Mantenimiento</t>
  </si>
  <si>
    <t>Capacitaciòn</t>
  </si>
  <si>
    <t>Vigilancia, segurida, Aseo y O</t>
  </si>
  <si>
    <t>Otrros Gastos por Adqusiciòn. De Servicios</t>
  </si>
  <si>
    <t>TRANSFERENCIA</t>
  </si>
  <si>
    <t>Cesantìas Directas</t>
  </si>
  <si>
    <t>Interess sobre Cesantìas</t>
  </si>
  <si>
    <t>Otras Transferencias</t>
  </si>
  <si>
    <t>Setencias y Conciliaciones</t>
  </si>
  <si>
    <t>ADQUISICION DE BIENES</t>
  </si>
  <si>
    <t>Prima de vacaciones</t>
  </si>
  <si>
    <t>PRESUPUESTO APROBADO</t>
  </si>
  <si>
    <t>ADICION  REDUCCION</t>
  </si>
  <si>
    <t>CREDITO Y CONTRACREDITO</t>
  </si>
  <si>
    <t>PRESUPUESTO DEFINIDO</t>
  </si>
  <si>
    <t>OBLIGACION FEBRERO</t>
  </si>
  <si>
    <t>OBLIGACIONES ACUMULADAS</t>
  </si>
  <si>
    <t>COMPROMIOS POR CUMPLIR</t>
  </si>
  <si>
    <t>PAGOS DE FEBRERO</t>
  </si>
  <si>
    <t>PAGOS ACUMULADOS</t>
  </si>
  <si>
    <t>OBLIGACIONES POR PAGAR</t>
  </si>
  <si>
    <t>COMPROMISOS FEBRERO</t>
  </si>
  <si>
    <t>APROPIACION NO AFECTADA</t>
  </si>
  <si>
    <t>ENTIDAD</t>
  </si>
  <si>
    <t>PRESUPUESTO</t>
  </si>
  <si>
    <t>ADICIONES</t>
  </si>
  <si>
    <t>REDUCCION</t>
  </si>
  <si>
    <t>PRESUPUESTO DEFINITIVO</t>
  </si>
  <si>
    <t>RECAUDO FEBRERO</t>
  </si>
  <si>
    <t>RECAUDO ACUMULADO</t>
  </si>
  <si>
    <t>SALDO POR RECAUDAR</t>
  </si>
  <si>
    <t>INGRSO NO APROBADO</t>
  </si>
  <si>
    <t>CONTRALORIA GENERAL DEL DEPARTAMENTO DEL CESAR</t>
  </si>
  <si>
    <t>EJECUCIÓN PRESUPUESTAL DE INGRESOS</t>
  </si>
  <si>
    <t>A 28 DE FEBRERO 2005</t>
  </si>
  <si>
    <t>Departamento del Cesar</t>
  </si>
  <si>
    <t>TOTAL</t>
  </si>
  <si>
    <t>LUZ AMAPRO GIL COBO</t>
  </si>
  <si>
    <t>Profesional Universitario-Contabilidad y Presupuesto</t>
  </si>
  <si>
    <t>__________________________________________</t>
  </si>
  <si>
    <t>COMPROMIOS ACUMULADOS</t>
  </si>
  <si>
    <t>28 DE FEBRERO DE 2005</t>
  </si>
  <si>
    <t>INGRESO NO APROBADO</t>
  </si>
  <si>
    <t>Intereses sobre Cesantìas</t>
  </si>
  <si>
    <t>COMPROMISOS ACUMULADOS</t>
  </si>
  <si>
    <t>Costos Bancarios y Fiduciarios</t>
  </si>
  <si>
    <t>Otros Gastos por Adquisiciòn de Bienes</t>
  </si>
  <si>
    <t>Otrros Gastos por Adquisiciòn de Servicios</t>
  </si>
  <si>
    <t xml:space="preserve">  </t>
  </si>
  <si>
    <t>Sueldo Personal Nómina</t>
  </si>
  <si>
    <t xml:space="preserve"> </t>
  </si>
  <si>
    <t>Profesional Especializado</t>
  </si>
  <si>
    <t>CONTRIBUC. INH. NOM. SECT .PRIV.</t>
  </si>
  <si>
    <t>CONTRIBUC. INH. NÓM. SECT. PÚB.</t>
  </si>
  <si>
    <t xml:space="preserve">                                                                                                                                                         </t>
  </si>
  <si>
    <t>Cesantias Directas</t>
  </si>
  <si>
    <t>COMPROMISOS POR CUMPLIR</t>
  </si>
  <si>
    <t>ADICION</t>
  </si>
  <si>
    <t>Remuneración Servicios Tecnicos</t>
  </si>
  <si>
    <t>CREDITO</t>
  </si>
  <si>
    <t xml:space="preserve">                                                                                                                                                                                      </t>
  </si>
  <si>
    <t>Sentencias y Conciliaciones</t>
  </si>
  <si>
    <t>CONTRACRE</t>
  </si>
  <si>
    <t>Bonificación por servicios prestados</t>
  </si>
  <si>
    <t>Socialización y divulgac. Contralor Escolar</t>
  </si>
  <si>
    <t>Fortalecimiento Sindical</t>
  </si>
  <si>
    <t>Bonificación Recreacional</t>
  </si>
  <si>
    <t>Entidades Descentralizadas</t>
  </si>
  <si>
    <t>31  DE OCTUBRE  2021</t>
  </si>
  <si>
    <t>COMPROMISOS  OCTUBRE</t>
  </si>
  <si>
    <t>OBLIGACION                 OCTUBRE</t>
  </si>
  <si>
    <t>PAGOS DE                OCTUBRE</t>
  </si>
  <si>
    <t>A   31  DE OCTUBRE DE  2021</t>
  </si>
  <si>
    <t>RECAUDO              OCTUBRE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</si>
</sst>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00_ ;_ * \-#,##0.000_ ;_ * &quot;-&quot;??_ ;_ @_ "/>
    <numFmt numFmtId="181" formatCode="#,##0.0"/>
    <numFmt numFmtId="182" formatCode="#,##0.000"/>
    <numFmt numFmtId="183" formatCode="#,##0.0000"/>
    <numFmt numFmtId="184" formatCode="#,##0.00000"/>
    <numFmt numFmtId="185" formatCode="_ * #,##0.0_ ;_ * \-#,##0.0_ ;_ * &quot;-&quot;??_ ;_ @_ "/>
    <numFmt numFmtId="186" formatCode="_ * #,##0_ ;_ * \-#,##0_ ;_ * &quot;-&quot;??_ ;_ @_ 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9" fontId="1" fillId="0" borderId="10" xfId="46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79" fontId="1" fillId="0" borderId="19" xfId="46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9" fontId="1" fillId="0" borderId="0" xfId="46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179" fontId="1" fillId="0" borderId="0" xfId="46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6" xfId="0" applyFont="1" applyBorder="1" applyAlignment="1">
      <alignment/>
    </xf>
    <xf numFmtId="186" fontId="1" fillId="0" borderId="18" xfId="46" applyNumberFormat="1" applyFont="1" applyBorder="1" applyAlignment="1">
      <alignment/>
    </xf>
    <xf numFmtId="186" fontId="1" fillId="0" borderId="19" xfId="46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86" fontId="1" fillId="0" borderId="10" xfId="46" applyNumberFormat="1" applyFont="1" applyBorder="1" applyAlignment="1">
      <alignment/>
    </xf>
    <xf numFmtId="186" fontId="1" fillId="0" borderId="13" xfId="46" applyNumberFormat="1" applyFont="1" applyBorder="1" applyAlignment="1">
      <alignment/>
    </xf>
    <xf numFmtId="186" fontId="1" fillId="0" borderId="11" xfId="46" applyNumberFormat="1" applyFont="1" applyBorder="1" applyAlignment="1">
      <alignment/>
    </xf>
    <xf numFmtId="186" fontId="3" fillId="0" borderId="10" xfId="46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/>
    </xf>
    <xf numFmtId="186" fontId="1" fillId="0" borderId="15" xfId="46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Fill="1" applyBorder="1" applyAlignment="1">
      <alignment/>
    </xf>
    <xf numFmtId="179" fontId="0" fillId="0" borderId="10" xfId="46" applyFont="1" applyBorder="1" applyAlignment="1">
      <alignment horizontal="right"/>
    </xf>
    <xf numFmtId="186" fontId="1" fillId="0" borderId="11" xfId="46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186" fontId="3" fillId="0" borderId="28" xfId="46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179" fontId="3" fillId="0" borderId="28" xfId="46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5" fillId="0" borderId="0" xfId="0" applyFont="1" applyAlignment="1">
      <alignment/>
    </xf>
    <xf numFmtId="3" fontId="41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0" fillId="0" borderId="30" xfId="0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4" fontId="2" fillId="0" borderId="3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37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34.28125" style="1" customWidth="1"/>
    <col min="2" max="2" width="11.421875" style="11" customWidth="1"/>
    <col min="3" max="3" width="7.28125" style="2" customWidth="1"/>
    <col min="4" max="4" width="9.140625" style="11" customWidth="1"/>
    <col min="5" max="5" width="10.7109375" style="11" customWidth="1"/>
    <col min="6" max="6" width="10.8515625" style="22" customWidth="1"/>
    <col min="7" max="7" width="11.7109375" style="11" customWidth="1"/>
    <col min="8" max="8" width="11.7109375" style="1" customWidth="1"/>
    <col min="9" max="9" width="11.00390625" style="11" customWidth="1"/>
    <col min="10" max="10" width="12.00390625" style="11" customWidth="1"/>
    <col min="11" max="11" width="10.7109375" style="11" customWidth="1"/>
    <col min="12" max="12" width="10.57421875" style="11" customWidth="1"/>
    <col min="13" max="13" width="11.7109375" style="11" customWidth="1"/>
    <col min="14" max="14" width="11.57421875" style="11" customWidth="1"/>
    <col min="15" max="16384" width="11.421875" style="1" customWidth="1"/>
  </cols>
  <sheetData>
    <row r="1" spans="1:14" ht="11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1.2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2" thickBot="1">
      <c r="A3" s="176" t="s">
        <v>81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26.25" customHeight="1">
      <c r="A4" s="159" t="s">
        <v>2</v>
      </c>
      <c r="B4" s="155" t="s">
        <v>51</v>
      </c>
      <c r="C4" s="157" t="s">
        <v>52</v>
      </c>
      <c r="D4" s="155" t="s">
        <v>53</v>
      </c>
      <c r="E4" s="155" t="s">
        <v>54</v>
      </c>
      <c r="F4" s="155" t="s">
        <v>61</v>
      </c>
      <c r="G4" s="155" t="s">
        <v>80</v>
      </c>
      <c r="H4" s="157" t="s">
        <v>62</v>
      </c>
      <c r="I4" s="155" t="s">
        <v>55</v>
      </c>
      <c r="J4" s="155" t="s">
        <v>56</v>
      </c>
      <c r="K4" s="169" t="s">
        <v>57</v>
      </c>
      <c r="L4" s="177" t="s">
        <v>58</v>
      </c>
      <c r="M4" s="155" t="s">
        <v>59</v>
      </c>
      <c r="N4" s="169" t="s">
        <v>60</v>
      </c>
    </row>
    <row r="5" spans="1:14" ht="25.5" customHeight="1">
      <c r="A5" s="160"/>
      <c r="B5" s="156"/>
      <c r="C5" s="162"/>
      <c r="D5" s="161"/>
      <c r="E5" s="161"/>
      <c r="F5" s="156"/>
      <c r="G5" s="161"/>
      <c r="H5" s="158"/>
      <c r="I5" s="156"/>
      <c r="J5" s="156"/>
      <c r="K5" s="170"/>
      <c r="L5" s="178"/>
      <c r="M5" s="156"/>
      <c r="N5" s="170"/>
    </row>
    <row r="6" spans="1:14" ht="11.25">
      <c r="A6" s="3" t="s">
        <v>3</v>
      </c>
      <c r="B6" s="5"/>
      <c r="C6" s="4"/>
      <c r="D6" s="5"/>
      <c r="E6" s="5"/>
      <c r="F6" s="32"/>
      <c r="G6" s="5"/>
      <c r="H6" s="3"/>
      <c r="I6" s="5"/>
      <c r="J6" s="5"/>
      <c r="K6" s="5"/>
      <c r="L6" s="5"/>
      <c r="M6" s="5"/>
      <c r="N6" s="5"/>
    </row>
    <row r="7" spans="1:14" ht="11.25">
      <c r="A7" s="8" t="s">
        <v>4</v>
      </c>
      <c r="B7" s="10">
        <v>392186755</v>
      </c>
      <c r="C7" s="9"/>
      <c r="D7" s="10">
        <v>8000000</v>
      </c>
      <c r="E7" s="10">
        <f>B7</f>
        <v>392186755</v>
      </c>
      <c r="F7" s="33">
        <v>34782153</v>
      </c>
      <c r="G7" s="10">
        <v>68884952</v>
      </c>
      <c r="H7" s="10">
        <v>323301803</v>
      </c>
      <c r="I7" s="10">
        <v>34782153</v>
      </c>
      <c r="J7" s="10">
        <v>68884952</v>
      </c>
      <c r="K7" s="18">
        <v>0</v>
      </c>
      <c r="L7" s="10">
        <v>31978292</v>
      </c>
      <c r="M7" s="10">
        <v>66081091</v>
      </c>
      <c r="N7" s="10">
        <v>2803861</v>
      </c>
    </row>
    <row r="8" spans="1:14" ht="11.25">
      <c r="A8" s="3" t="s">
        <v>6</v>
      </c>
      <c r="B8" s="5">
        <v>1388763</v>
      </c>
      <c r="C8" s="4"/>
      <c r="D8" s="5"/>
      <c r="E8" s="10">
        <f>B8+D7</f>
        <v>9388763</v>
      </c>
      <c r="F8" s="32"/>
      <c r="G8" s="5">
        <v>3860777</v>
      </c>
      <c r="H8" s="5">
        <v>5527986</v>
      </c>
      <c r="I8" s="5">
        <v>0</v>
      </c>
      <c r="J8" s="5">
        <v>3860777</v>
      </c>
      <c r="K8" s="19">
        <v>0</v>
      </c>
      <c r="L8" s="5">
        <v>0</v>
      </c>
      <c r="M8" s="5">
        <v>3860777</v>
      </c>
      <c r="N8" s="5">
        <v>0</v>
      </c>
    </row>
    <row r="9" spans="1:14" ht="11.25">
      <c r="A9" s="3" t="s">
        <v>5</v>
      </c>
      <c r="B9" s="5">
        <v>42389532</v>
      </c>
      <c r="C9" s="4"/>
      <c r="D9" s="5"/>
      <c r="E9" s="10">
        <f>B9+D8</f>
        <v>42389532</v>
      </c>
      <c r="F9" s="32"/>
      <c r="G9" s="5">
        <v>0</v>
      </c>
      <c r="H9" s="5">
        <v>42389532</v>
      </c>
      <c r="I9" s="5">
        <v>0</v>
      </c>
      <c r="J9" s="5">
        <v>0</v>
      </c>
      <c r="K9" s="19">
        <v>0</v>
      </c>
      <c r="L9" s="5">
        <v>0</v>
      </c>
      <c r="M9" s="5">
        <v>0</v>
      </c>
      <c r="N9" s="5">
        <v>0</v>
      </c>
    </row>
    <row r="10" spans="1:14" ht="11.25">
      <c r="A10" s="3" t="s">
        <v>19</v>
      </c>
      <c r="B10" s="5">
        <v>37576941</v>
      </c>
      <c r="C10" s="4"/>
      <c r="D10" s="5"/>
      <c r="E10" s="10">
        <f>B10+D9</f>
        <v>37576941</v>
      </c>
      <c r="F10" s="32"/>
      <c r="G10" s="5">
        <v>0</v>
      </c>
      <c r="H10" s="5">
        <v>37576941</v>
      </c>
      <c r="I10" s="5">
        <v>0</v>
      </c>
      <c r="J10" s="5">
        <v>0</v>
      </c>
      <c r="K10" s="19">
        <v>0</v>
      </c>
      <c r="L10" s="5">
        <v>0</v>
      </c>
      <c r="M10" s="5">
        <v>0</v>
      </c>
      <c r="N10" s="5">
        <v>0</v>
      </c>
    </row>
    <row r="11" spans="1:14" ht="11.25">
      <c r="A11" s="3" t="s">
        <v>20</v>
      </c>
      <c r="B11" s="5">
        <v>58736531</v>
      </c>
      <c r="C11" s="16"/>
      <c r="E11" s="10">
        <f>B11+D10</f>
        <v>58736531</v>
      </c>
      <c r="F11" s="32">
        <v>3256417</v>
      </c>
      <c r="G11" s="5">
        <v>6747964</v>
      </c>
      <c r="H11" s="5">
        <v>51988567</v>
      </c>
      <c r="I11" s="5">
        <v>3256417</v>
      </c>
      <c r="J11" s="5">
        <v>6747964</v>
      </c>
      <c r="K11" s="19"/>
      <c r="L11" s="5">
        <v>3256417</v>
      </c>
      <c r="M11" s="5">
        <v>6749964</v>
      </c>
      <c r="N11" s="5">
        <v>0</v>
      </c>
    </row>
    <row r="12" spans="1:14" ht="11.25">
      <c r="A12" s="15" t="s">
        <v>50</v>
      </c>
      <c r="B12" s="5">
        <v>27450000</v>
      </c>
      <c r="C12" s="4"/>
      <c r="D12" s="5"/>
      <c r="E12" s="14">
        <f>B12+D11</f>
        <v>27450000</v>
      </c>
      <c r="F12" s="34">
        <v>4969206</v>
      </c>
      <c r="G12" s="17">
        <v>11819447</v>
      </c>
      <c r="H12" s="13">
        <v>15630553</v>
      </c>
      <c r="I12" s="13">
        <v>4696206</v>
      </c>
      <c r="J12" s="13">
        <v>11819447</v>
      </c>
      <c r="L12" s="5">
        <v>3057483</v>
      </c>
      <c r="M12" s="5">
        <v>9907724</v>
      </c>
      <c r="N12" s="5">
        <v>1911723</v>
      </c>
    </row>
    <row r="13" spans="1:14" ht="11.25">
      <c r="A13" s="4" t="s">
        <v>7</v>
      </c>
      <c r="B13" s="20">
        <f>SUM(B7:B12)</f>
        <v>559728522</v>
      </c>
      <c r="C13" s="9"/>
      <c r="D13" s="21">
        <f>SUM(D6:D10)</f>
        <v>8000000</v>
      </c>
      <c r="E13" s="21">
        <f>B13+D13</f>
        <v>567728522</v>
      </c>
      <c r="F13" s="35">
        <f>SUM(F7:F12)</f>
        <v>43007776</v>
      </c>
      <c r="G13" s="35">
        <f>SUM(G7:G12)</f>
        <v>91313140</v>
      </c>
      <c r="H13" s="35">
        <f>SUM(H7:H12)</f>
        <v>476415382</v>
      </c>
      <c r="I13" s="20">
        <v>43007776</v>
      </c>
      <c r="J13" s="20">
        <v>91313140</v>
      </c>
      <c r="K13" s="19"/>
      <c r="L13" s="20">
        <v>38292192</v>
      </c>
      <c r="M13" s="20">
        <v>86597556</v>
      </c>
      <c r="N13" s="20">
        <f>SUM(N7:N12)</f>
        <v>4715584</v>
      </c>
    </row>
    <row r="14" spans="1:14" ht="11.25">
      <c r="A14" s="28" t="s">
        <v>8</v>
      </c>
      <c r="B14" s="5">
        <v>98174157</v>
      </c>
      <c r="C14" s="4"/>
      <c r="D14" s="5">
        <v>-8000000</v>
      </c>
      <c r="E14" s="10">
        <f>B14+D14</f>
        <v>90174157</v>
      </c>
      <c r="F14" s="32">
        <v>9031719</v>
      </c>
      <c r="G14" s="5">
        <v>51770229</v>
      </c>
      <c r="H14" s="5">
        <v>38403928</v>
      </c>
      <c r="I14" s="5">
        <v>8763471</v>
      </c>
      <c r="J14" s="5">
        <v>14375177</v>
      </c>
      <c r="K14" s="19">
        <v>37395052</v>
      </c>
      <c r="L14" s="5">
        <v>8003471</v>
      </c>
      <c r="M14" s="5">
        <v>13615177</v>
      </c>
      <c r="N14" s="5">
        <v>760000</v>
      </c>
    </row>
    <row r="15" spans="1:14" ht="11.25">
      <c r="A15" s="3" t="s">
        <v>21</v>
      </c>
      <c r="B15" s="5">
        <v>48174157</v>
      </c>
      <c r="C15" s="7"/>
      <c r="D15" s="5">
        <v>-8000000</v>
      </c>
      <c r="E15" s="10">
        <f>B15+D15</f>
        <v>40174157</v>
      </c>
      <c r="F15" s="32">
        <v>5031719</v>
      </c>
      <c r="G15" s="5">
        <v>17936896</v>
      </c>
      <c r="H15" s="5">
        <v>22237261</v>
      </c>
      <c r="I15" s="5">
        <v>6263471</v>
      </c>
      <c r="J15" s="5">
        <v>9375177</v>
      </c>
      <c r="K15" s="19">
        <v>8561719</v>
      </c>
      <c r="L15" s="5">
        <v>5503471</v>
      </c>
      <c r="M15" s="5">
        <v>8615177</v>
      </c>
      <c r="N15" s="5">
        <v>760000</v>
      </c>
    </row>
    <row r="16" spans="1:14" ht="11.25">
      <c r="A16" s="3" t="s">
        <v>22</v>
      </c>
      <c r="B16" s="5">
        <v>50000000</v>
      </c>
      <c r="C16" s="6"/>
      <c r="D16" s="5"/>
      <c r="E16" s="10">
        <f aca="true" t="shared" si="0" ref="E16:E51">B16+D16</f>
        <v>50000000</v>
      </c>
      <c r="F16" s="32">
        <v>4000000</v>
      </c>
      <c r="G16" s="5">
        <v>33833333</v>
      </c>
      <c r="H16" s="5">
        <v>16166667</v>
      </c>
      <c r="I16" s="5">
        <v>2500000</v>
      </c>
      <c r="J16" s="5">
        <v>5000000</v>
      </c>
      <c r="K16" s="19">
        <v>28833333</v>
      </c>
      <c r="L16" s="5">
        <v>2500000</v>
      </c>
      <c r="M16" s="5">
        <v>5000000</v>
      </c>
      <c r="N16" s="5">
        <v>0</v>
      </c>
    </row>
    <row r="17" spans="1:14" ht="11.25">
      <c r="A17" s="28" t="s">
        <v>23</v>
      </c>
      <c r="B17" s="5">
        <v>52687470</v>
      </c>
      <c r="C17" s="6"/>
      <c r="D17" s="5"/>
      <c r="E17" s="10">
        <f t="shared" si="0"/>
        <v>52687470</v>
      </c>
      <c r="F17" s="32">
        <v>4580745</v>
      </c>
      <c r="G17" s="5">
        <v>9410307</v>
      </c>
      <c r="H17" s="5">
        <v>43277163</v>
      </c>
      <c r="I17" s="5">
        <v>4580745</v>
      </c>
      <c r="J17" s="5">
        <v>9410307</v>
      </c>
      <c r="K17" s="19">
        <v>0</v>
      </c>
      <c r="L17" s="5">
        <v>0</v>
      </c>
      <c r="M17" s="5">
        <v>4829562</v>
      </c>
      <c r="N17" s="5">
        <v>4580745</v>
      </c>
    </row>
    <row r="18" spans="1:14" ht="11.25">
      <c r="A18" s="3" t="s">
        <v>9</v>
      </c>
      <c r="B18" s="5">
        <v>11500000</v>
      </c>
      <c r="C18" s="4"/>
      <c r="D18" s="5"/>
      <c r="E18" s="10">
        <f t="shared" si="0"/>
        <v>11500000</v>
      </c>
      <c r="F18" s="32">
        <v>1104814</v>
      </c>
      <c r="G18" s="5">
        <v>2209628</v>
      </c>
      <c r="H18" s="5">
        <v>9290372</v>
      </c>
      <c r="I18" s="5">
        <v>1104814</v>
      </c>
      <c r="J18" s="5">
        <v>2209628</v>
      </c>
      <c r="K18" s="19">
        <v>0</v>
      </c>
      <c r="L18" s="5">
        <v>0</v>
      </c>
      <c r="M18" s="5">
        <v>1104814</v>
      </c>
      <c r="N18" s="5">
        <v>1104814</v>
      </c>
    </row>
    <row r="19" spans="1:14" ht="11.25">
      <c r="A19" s="3" t="s">
        <v>24</v>
      </c>
      <c r="B19" s="5">
        <v>25500000</v>
      </c>
      <c r="C19" s="4"/>
      <c r="D19" s="5"/>
      <c r="E19" s="10">
        <f t="shared" si="0"/>
        <v>25500000</v>
      </c>
      <c r="F19" s="32">
        <v>2066543</v>
      </c>
      <c r="G19" s="5">
        <v>4133086</v>
      </c>
      <c r="H19" s="5">
        <v>21366914</v>
      </c>
      <c r="I19" s="5">
        <v>2066543</v>
      </c>
      <c r="J19" s="5">
        <v>4133086</v>
      </c>
      <c r="K19" s="19">
        <v>0</v>
      </c>
      <c r="L19" s="5">
        <v>0</v>
      </c>
      <c r="M19" s="5">
        <v>2066543</v>
      </c>
      <c r="N19" s="5">
        <v>2066543</v>
      </c>
    </row>
    <row r="20" spans="1:14" ht="11.25">
      <c r="A20" s="3" t="s">
        <v>10</v>
      </c>
      <c r="B20" s="5">
        <v>15687470</v>
      </c>
      <c r="C20" s="4"/>
      <c r="D20" s="5"/>
      <c r="E20" s="10">
        <f t="shared" si="0"/>
        <v>15687470</v>
      </c>
      <c r="F20" s="32">
        <v>1409388</v>
      </c>
      <c r="G20" s="5">
        <v>3067593</v>
      </c>
      <c r="H20" s="5">
        <v>12619877</v>
      </c>
      <c r="I20" s="5">
        <v>1409388</v>
      </c>
      <c r="J20" s="5">
        <v>3067593</v>
      </c>
      <c r="K20" s="19">
        <v>0</v>
      </c>
      <c r="L20" s="5">
        <v>0</v>
      </c>
      <c r="M20" s="5">
        <v>1658205</v>
      </c>
      <c r="N20" s="5">
        <v>1409388</v>
      </c>
    </row>
    <row r="21" spans="1:14" ht="11.25">
      <c r="A21" s="28" t="s">
        <v>11</v>
      </c>
      <c r="B21" s="24">
        <v>62576066</v>
      </c>
      <c r="C21" s="4"/>
      <c r="D21" s="5"/>
      <c r="E21" s="10">
        <f t="shared" si="0"/>
        <v>62576066</v>
      </c>
      <c r="F21" s="32">
        <v>5571874</v>
      </c>
      <c r="G21" s="5">
        <v>11456489</v>
      </c>
      <c r="H21" s="5">
        <v>51119577</v>
      </c>
      <c r="I21" s="5">
        <v>5571874</v>
      </c>
      <c r="J21" s="5">
        <v>11456489</v>
      </c>
      <c r="K21" s="19">
        <v>0</v>
      </c>
      <c r="L21" s="5">
        <v>0</v>
      </c>
      <c r="M21" s="5">
        <v>5884615</v>
      </c>
      <c r="N21" s="5">
        <v>5571874</v>
      </c>
    </row>
    <row r="22" spans="1:14" ht="11.25">
      <c r="A22" s="3" t="s">
        <v>9</v>
      </c>
      <c r="B22" s="5">
        <v>31169919</v>
      </c>
      <c r="C22" s="4"/>
      <c r="D22" s="5"/>
      <c r="E22" s="10">
        <f t="shared" si="0"/>
        <v>31169919</v>
      </c>
      <c r="F22" s="32">
        <v>2879599</v>
      </c>
      <c r="G22" s="5">
        <v>5759198</v>
      </c>
      <c r="H22" s="5">
        <v>25410721</v>
      </c>
      <c r="I22" s="5">
        <v>2879599</v>
      </c>
      <c r="J22" s="5">
        <v>5759198</v>
      </c>
      <c r="K22" s="19">
        <v>0</v>
      </c>
      <c r="L22" s="5">
        <v>0</v>
      </c>
      <c r="M22" s="5">
        <v>2879599</v>
      </c>
      <c r="N22" s="5">
        <v>2879599</v>
      </c>
    </row>
    <row r="23" spans="1:14" ht="11.25">
      <c r="A23" s="3" t="s">
        <v>25</v>
      </c>
      <c r="B23" s="5">
        <v>7874940</v>
      </c>
      <c r="C23" s="4"/>
      <c r="D23" s="5"/>
      <c r="E23" s="10">
        <f t="shared" si="0"/>
        <v>7874940</v>
      </c>
      <c r="F23" s="32">
        <v>766811</v>
      </c>
      <c r="G23" s="5">
        <v>1533622</v>
      </c>
      <c r="H23" s="5">
        <v>6341318</v>
      </c>
      <c r="I23" s="5">
        <v>766811</v>
      </c>
      <c r="J23" s="5">
        <v>1533622</v>
      </c>
      <c r="K23" s="19">
        <v>0</v>
      </c>
      <c r="L23" s="5">
        <v>0</v>
      </c>
      <c r="M23" s="5">
        <v>766811</v>
      </c>
      <c r="N23" s="5">
        <v>766811</v>
      </c>
    </row>
    <row r="24" spans="1:14" ht="11.25">
      <c r="A24" s="3" t="s">
        <v>26</v>
      </c>
      <c r="B24" s="5">
        <v>3921868</v>
      </c>
      <c r="C24" s="4"/>
      <c r="D24" s="5"/>
      <c r="E24" s="10">
        <f t="shared" si="0"/>
        <v>3921868</v>
      </c>
      <c r="F24" s="32">
        <v>163726</v>
      </c>
      <c r="G24" s="5">
        <v>329174</v>
      </c>
      <c r="H24" s="5">
        <v>3592694</v>
      </c>
      <c r="I24" s="5">
        <v>163726</v>
      </c>
      <c r="J24" s="5">
        <v>329174</v>
      </c>
      <c r="K24" s="19">
        <v>0</v>
      </c>
      <c r="L24" s="5">
        <v>0</v>
      </c>
      <c r="M24" s="5">
        <v>165448</v>
      </c>
      <c r="N24" s="5">
        <v>163726</v>
      </c>
    </row>
    <row r="25" spans="1:14" ht="11.25">
      <c r="A25" s="3" t="s">
        <v>27</v>
      </c>
      <c r="B25" s="5">
        <v>19609939</v>
      </c>
      <c r="C25" s="4"/>
      <c r="D25" s="5"/>
      <c r="E25" s="10">
        <f t="shared" si="0"/>
        <v>19609939</v>
      </c>
      <c r="F25" s="32">
        <v>1761738</v>
      </c>
      <c r="G25" s="5">
        <v>3834495</v>
      </c>
      <c r="H25" s="5">
        <v>15774844</v>
      </c>
      <c r="I25" s="5">
        <v>1761738</v>
      </c>
      <c r="J25" s="5">
        <v>3834495</v>
      </c>
      <c r="K25" s="19">
        <v>0</v>
      </c>
      <c r="L25" s="5">
        <v>0</v>
      </c>
      <c r="M25" s="5">
        <v>2072757</v>
      </c>
      <c r="N25" s="5">
        <v>1761738</v>
      </c>
    </row>
    <row r="26" spans="1:14" ht="11.25">
      <c r="A26" s="3" t="s">
        <v>13</v>
      </c>
      <c r="B26" s="5">
        <v>1960934</v>
      </c>
      <c r="C26" s="4"/>
      <c r="D26" s="5"/>
      <c r="E26" s="10">
        <f t="shared" si="0"/>
        <v>1960934</v>
      </c>
      <c r="F26" s="32">
        <v>176174</v>
      </c>
      <c r="G26" s="5">
        <v>383450</v>
      </c>
      <c r="H26" s="5">
        <v>1577484</v>
      </c>
      <c r="I26" s="5">
        <v>176174</v>
      </c>
      <c r="J26" s="5">
        <v>383450</v>
      </c>
      <c r="K26" s="19">
        <v>0</v>
      </c>
      <c r="L26" s="5">
        <v>0</v>
      </c>
      <c r="M26" s="5">
        <v>207276</v>
      </c>
      <c r="N26" s="5">
        <v>176174</v>
      </c>
    </row>
    <row r="27" spans="1:14" ht="11.25">
      <c r="A27" s="3" t="s">
        <v>12</v>
      </c>
      <c r="B27" s="5">
        <v>11765603</v>
      </c>
      <c r="C27" s="4"/>
      <c r="D27" s="5"/>
      <c r="E27" s="10">
        <f t="shared" si="0"/>
        <v>11765603</v>
      </c>
      <c r="F27" s="32">
        <v>1057042</v>
      </c>
      <c r="G27" s="5">
        <v>2300696</v>
      </c>
      <c r="H27" s="5">
        <v>9464907</v>
      </c>
      <c r="I27" s="5">
        <v>1057042</v>
      </c>
      <c r="J27" s="5">
        <v>2300696</v>
      </c>
      <c r="K27" s="19">
        <v>0</v>
      </c>
      <c r="L27" s="5">
        <v>0</v>
      </c>
      <c r="M27" s="5">
        <v>1243654</v>
      </c>
      <c r="N27" s="5">
        <v>1057042</v>
      </c>
    </row>
    <row r="28" spans="1:14" ht="11.25">
      <c r="A28" s="3" t="s">
        <v>14</v>
      </c>
      <c r="B28" s="5">
        <v>1960934</v>
      </c>
      <c r="C28" s="4"/>
      <c r="D28" s="5"/>
      <c r="E28" s="10">
        <f t="shared" si="0"/>
        <v>1960934</v>
      </c>
      <c r="F28" s="32">
        <v>176174</v>
      </c>
      <c r="G28" s="13">
        <v>383450</v>
      </c>
      <c r="H28" s="13">
        <v>1577484</v>
      </c>
      <c r="I28" s="5">
        <v>176174</v>
      </c>
      <c r="J28" s="5">
        <v>383450</v>
      </c>
      <c r="K28" s="19">
        <v>0</v>
      </c>
      <c r="L28" s="5">
        <v>0</v>
      </c>
      <c r="M28" s="5">
        <v>207216</v>
      </c>
      <c r="N28" s="5">
        <v>176174</v>
      </c>
    </row>
    <row r="29" spans="1:14" ht="11.25">
      <c r="A29" s="3" t="s">
        <v>28</v>
      </c>
      <c r="B29" s="5">
        <v>3921868</v>
      </c>
      <c r="C29" s="4"/>
      <c r="D29" s="5"/>
      <c r="E29" s="10">
        <f t="shared" si="0"/>
        <v>3921868</v>
      </c>
      <c r="F29" s="32">
        <v>352348</v>
      </c>
      <c r="G29" s="5">
        <v>766899</v>
      </c>
      <c r="H29" s="5">
        <v>3154969</v>
      </c>
      <c r="I29" s="5">
        <v>352000</v>
      </c>
      <c r="J29" s="5">
        <v>766899</v>
      </c>
      <c r="K29" s="19">
        <v>0</v>
      </c>
      <c r="L29" s="5">
        <v>0</v>
      </c>
      <c r="M29" s="5">
        <v>414551</v>
      </c>
      <c r="N29" s="5">
        <v>352348</v>
      </c>
    </row>
    <row r="30" spans="1:14" ht="11.25">
      <c r="A30" s="3" t="s">
        <v>15</v>
      </c>
      <c r="B30" s="5">
        <v>114501995</v>
      </c>
      <c r="C30" s="4"/>
      <c r="D30" s="5"/>
      <c r="E30" s="10">
        <f t="shared" si="0"/>
        <v>114501995</v>
      </c>
      <c r="F30" s="36">
        <f>(F36+F31)</f>
        <v>9311957.6</v>
      </c>
      <c r="G30" s="32">
        <f>(G36+G31)</f>
        <v>24151161.84</v>
      </c>
      <c r="H30" s="36">
        <f>(H36+H31)</f>
        <v>90350833.16</v>
      </c>
      <c r="I30" s="36">
        <f>(I36+I31)</f>
        <v>9171457.6</v>
      </c>
      <c r="J30" s="6">
        <v>22291161.84</v>
      </c>
      <c r="K30" s="32">
        <f>(K36+K31)</f>
        <v>1860000</v>
      </c>
      <c r="L30" s="36">
        <f>(L36+L31)</f>
        <v>6484037.6</v>
      </c>
      <c r="M30" s="36">
        <f>(M36+M31)</f>
        <v>14874841.84</v>
      </c>
      <c r="N30" s="5"/>
    </row>
    <row r="31" spans="1:14" ht="11.25">
      <c r="A31" s="28" t="s">
        <v>49</v>
      </c>
      <c r="B31" s="5">
        <v>48500000</v>
      </c>
      <c r="C31" s="4"/>
      <c r="D31" s="5">
        <v>-15500000</v>
      </c>
      <c r="E31" s="10">
        <f t="shared" si="0"/>
        <v>33000000</v>
      </c>
      <c r="F31" s="32">
        <v>3076400</v>
      </c>
      <c r="G31" s="5">
        <v>9156733</v>
      </c>
      <c r="H31" s="5">
        <v>23843267</v>
      </c>
      <c r="I31" s="5">
        <v>2076400</v>
      </c>
      <c r="J31" s="5">
        <v>8156733</v>
      </c>
      <c r="K31" s="19">
        <v>1000000</v>
      </c>
      <c r="L31" s="5">
        <v>750000</v>
      </c>
      <c r="M31" s="5">
        <v>3030333</v>
      </c>
      <c r="N31" s="5">
        <v>5126400</v>
      </c>
    </row>
    <row r="32" spans="1:14" ht="11.25">
      <c r="A32" s="3" t="s">
        <v>29</v>
      </c>
      <c r="B32" s="5">
        <v>35000000</v>
      </c>
      <c r="C32" s="4"/>
      <c r="D32" s="5">
        <v>-10500000</v>
      </c>
      <c r="E32" s="10">
        <f t="shared" si="0"/>
        <v>24500000</v>
      </c>
      <c r="F32" s="32">
        <v>1821200</v>
      </c>
      <c r="G32" s="5">
        <v>3771533</v>
      </c>
      <c r="H32" s="5">
        <v>20728467</v>
      </c>
      <c r="I32" s="5">
        <v>1821200</v>
      </c>
      <c r="J32" s="5">
        <v>3771533</v>
      </c>
      <c r="K32" s="19">
        <v>0</v>
      </c>
      <c r="L32" s="5">
        <v>0</v>
      </c>
      <c r="M32" s="5">
        <v>1950333</v>
      </c>
      <c r="N32" s="5">
        <v>1821200</v>
      </c>
    </row>
    <row r="33" spans="1:14" ht="11.25">
      <c r="A33" s="3" t="s">
        <v>30</v>
      </c>
      <c r="B33" s="5">
        <v>11000000</v>
      </c>
      <c r="C33" s="4"/>
      <c r="D33" s="5">
        <v>-5000000</v>
      </c>
      <c r="E33" s="10">
        <f t="shared" si="0"/>
        <v>6000000</v>
      </c>
      <c r="F33" s="32">
        <v>1255200</v>
      </c>
      <c r="G33" s="5">
        <v>5135200</v>
      </c>
      <c r="H33" s="5">
        <v>864800</v>
      </c>
      <c r="I33" s="5">
        <v>255200</v>
      </c>
      <c r="J33" s="5">
        <v>4135200</v>
      </c>
      <c r="K33" s="19">
        <v>1000000</v>
      </c>
      <c r="L33" s="5">
        <v>500000</v>
      </c>
      <c r="M33" s="5">
        <v>830000</v>
      </c>
      <c r="N33" s="5">
        <v>3305200</v>
      </c>
    </row>
    <row r="34" spans="1:14" ht="11.25">
      <c r="A34" s="3" t="s">
        <v>31</v>
      </c>
      <c r="B34" s="5">
        <v>500000</v>
      </c>
      <c r="C34" s="4"/>
      <c r="D34" s="5"/>
      <c r="E34" s="10">
        <f t="shared" si="0"/>
        <v>500000</v>
      </c>
      <c r="F34" s="32">
        <v>0</v>
      </c>
      <c r="G34" s="5">
        <v>0</v>
      </c>
      <c r="H34" s="5">
        <v>500000</v>
      </c>
      <c r="I34" s="5">
        <v>0</v>
      </c>
      <c r="J34" s="5">
        <v>0</v>
      </c>
      <c r="K34" s="19">
        <v>0</v>
      </c>
      <c r="L34" s="5">
        <v>0</v>
      </c>
      <c r="M34" s="5">
        <v>0</v>
      </c>
      <c r="N34" s="5">
        <v>0</v>
      </c>
    </row>
    <row r="35" spans="1:14" ht="11.25">
      <c r="A35" s="3" t="s">
        <v>32</v>
      </c>
      <c r="B35" s="5">
        <v>2000000</v>
      </c>
      <c r="C35" s="4"/>
      <c r="D35" s="5"/>
      <c r="E35" s="10">
        <f t="shared" si="0"/>
        <v>2000000</v>
      </c>
      <c r="F35" s="32">
        <v>0</v>
      </c>
      <c r="G35" s="5">
        <v>250000</v>
      </c>
      <c r="H35" s="5">
        <v>1750000</v>
      </c>
      <c r="I35" s="5">
        <v>0</v>
      </c>
      <c r="J35" s="5">
        <v>250000</v>
      </c>
      <c r="K35" s="19">
        <v>0</v>
      </c>
      <c r="L35" s="5">
        <v>250000</v>
      </c>
      <c r="M35" s="5">
        <v>250000</v>
      </c>
      <c r="N35" s="5">
        <v>0</v>
      </c>
    </row>
    <row r="36" spans="1:14" ht="11.25">
      <c r="A36" s="28" t="s">
        <v>33</v>
      </c>
      <c r="B36" s="5">
        <v>66001995</v>
      </c>
      <c r="C36" s="4"/>
      <c r="D36" s="5"/>
      <c r="E36" s="10">
        <v>81501995</v>
      </c>
      <c r="F36" s="36">
        <v>6235557.6</v>
      </c>
      <c r="G36" s="5">
        <v>14994428.84</v>
      </c>
      <c r="H36" s="6">
        <v>66507566.16</v>
      </c>
      <c r="I36" s="37">
        <v>7095057.6</v>
      </c>
      <c r="J36" s="5"/>
      <c r="K36" s="19">
        <v>860000</v>
      </c>
      <c r="L36" s="6">
        <v>5734037.6</v>
      </c>
      <c r="M36" s="5">
        <v>11844508.84</v>
      </c>
      <c r="N36" s="5">
        <v>2289920</v>
      </c>
    </row>
    <row r="37" spans="1:14" ht="11.25">
      <c r="A37" s="3" t="s">
        <v>34</v>
      </c>
      <c r="B37" s="5">
        <v>31601995</v>
      </c>
      <c r="C37" s="4"/>
      <c r="D37" s="5"/>
      <c r="E37" s="10">
        <f t="shared" si="0"/>
        <v>31601995</v>
      </c>
      <c r="F37" s="32">
        <v>2755420</v>
      </c>
      <c r="G37" s="5">
        <v>4550468</v>
      </c>
      <c r="H37" s="5">
        <v>27051527</v>
      </c>
      <c r="I37" s="5">
        <v>2755420</v>
      </c>
      <c r="J37" s="5">
        <v>4550468</v>
      </c>
      <c r="K37" s="19">
        <v>0</v>
      </c>
      <c r="L37" s="5">
        <v>965500</v>
      </c>
      <c r="M37" s="5">
        <v>2760548</v>
      </c>
      <c r="N37" s="5">
        <v>1789920</v>
      </c>
    </row>
    <row r="38" spans="1:14" ht="11.25">
      <c r="A38" s="3" t="s">
        <v>35</v>
      </c>
      <c r="B38" s="5">
        <v>12000000</v>
      </c>
      <c r="C38" s="4"/>
      <c r="D38" s="5"/>
      <c r="E38" s="10">
        <f t="shared" si="0"/>
        <v>12000000</v>
      </c>
      <c r="F38" s="36">
        <v>540137.6</v>
      </c>
      <c r="G38" s="5">
        <v>540137.6</v>
      </c>
      <c r="H38" s="6">
        <v>11459862.4</v>
      </c>
      <c r="I38" s="6">
        <v>540137.6</v>
      </c>
      <c r="J38" s="6">
        <v>540137.6</v>
      </c>
      <c r="K38" s="19">
        <v>0</v>
      </c>
      <c r="L38" s="6">
        <v>540137.6</v>
      </c>
      <c r="M38" s="6">
        <v>540137.6</v>
      </c>
      <c r="N38" s="5">
        <v>0</v>
      </c>
    </row>
    <row r="39" spans="1:14" ht="11.25">
      <c r="A39" s="3" t="s">
        <v>36</v>
      </c>
      <c r="B39" s="5">
        <v>6000000</v>
      </c>
      <c r="C39" s="4"/>
      <c r="D39" s="5"/>
      <c r="E39" s="10">
        <f t="shared" si="0"/>
        <v>6000000</v>
      </c>
      <c r="F39" s="32">
        <v>1000000</v>
      </c>
      <c r="G39" s="5">
        <v>1000000</v>
      </c>
      <c r="H39" s="5">
        <v>5000000</v>
      </c>
      <c r="I39" s="5">
        <v>140000</v>
      </c>
      <c r="J39" s="5">
        <v>140000</v>
      </c>
      <c r="K39" s="19">
        <v>860000</v>
      </c>
      <c r="L39" s="5">
        <v>0</v>
      </c>
      <c r="M39" s="5">
        <v>0</v>
      </c>
      <c r="N39" s="5">
        <v>1400000</v>
      </c>
    </row>
    <row r="40" spans="1:14" ht="11.25">
      <c r="A40" s="3" t="s">
        <v>37</v>
      </c>
      <c r="B40" s="5">
        <v>300000</v>
      </c>
      <c r="C40" s="4"/>
      <c r="D40" s="5">
        <v>500000</v>
      </c>
      <c r="E40" s="10">
        <f t="shared" si="0"/>
        <v>800000</v>
      </c>
      <c r="F40" s="32">
        <v>0</v>
      </c>
      <c r="G40" s="5">
        <v>328900</v>
      </c>
      <c r="H40" s="5">
        <v>471100</v>
      </c>
      <c r="I40" s="5">
        <v>0</v>
      </c>
      <c r="J40" s="5">
        <v>328900</v>
      </c>
      <c r="K40" s="19">
        <v>0</v>
      </c>
      <c r="L40" s="5">
        <v>178900</v>
      </c>
      <c r="M40" s="5">
        <v>328900</v>
      </c>
      <c r="N40" s="5">
        <v>0</v>
      </c>
    </row>
    <row r="41" spans="1:14" ht="11.25">
      <c r="A41" s="3" t="s">
        <v>38</v>
      </c>
      <c r="B41" s="5">
        <v>6000000</v>
      </c>
      <c r="C41" s="4"/>
      <c r="D41" s="5">
        <v>5000000</v>
      </c>
      <c r="E41" s="10">
        <f t="shared" si="0"/>
        <v>11000000</v>
      </c>
      <c r="F41" s="32">
        <v>0</v>
      </c>
      <c r="G41" s="5">
        <v>828271</v>
      </c>
      <c r="H41" s="5">
        <v>10171729</v>
      </c>
      <c r="I41" s="5">
        <v>0</v>
      </c>
      <c r="J41" s="5">
        <v>282271</v>
      </c>
      <c r="K41" s="19">
        <v>0</v>
      </c>
      <c r="L41" s="5">
        <v>0</v>
      </c>
      <c r="M41" s="5">
        <v>828271</v>
      </c>
      <c r="N41" s="5">
        <v>0</v>
      </c>
    </row>
    <row r="42" spans="1:14" ht="11.25">
      <c r="A42" s="3" t="s">
        <v>39</v>
      </c>
      <c r="B42" s="5">
        <v>4500000</v>
      </c>
      <c r="C42" s="4"/>
      <c r="D42" s="5"/>
      <c r="E42" s="10">
        <f t="shared" si="0"/>
        <v>4500000</v>
      </c>
      <c r="F42" s="32">
        <v>0</v>
      </c>
      <c r="G42" s="5">
        <v>186078.24</v>
      </c>
      <c r="H42" s="6">
        <v>4313921.76</v>
      </c>
      <c r="I42" s="5">
        <v>0</v>
      </c>
      <c r="J42" s="6">
        <v>186078.24</v>
      </c>
      <c r="K42" s="19">
        <v>0</v>
      </c>
      <c r="L42" s="5">
        <v>0</v>
      </c>
      <c r="M42" s="6">
        <v>186078.24</v>
      </c>
      <c r="N42" s="5">
        <v>0</v>
      </c>
    </row>
    <row r="43" spans="1:14" ht="11.25">
      <c r="A43" s="3" t="s">
        <v>40</v>
      </c>
      <c r="B43" s="5">
        <v>1500000</v>
      </c>
      <c r="C43" s="4"/>
      <c r="D43" s="5">
        <v>10000000</v>
      </c>
      <c r="E43" s="10">
        <f t="shared" si="0"/>
        <v>11500000</v>
      </c>
      <c r="F43" s="32">
        <v>1940000</v>
      </c>
      <c r="G43" s="5">
        <v>6487574</v>
      </c>
      <c r="H43" s="5">
        <v>5012426</v>
      </c>
      <c r="I43" s="5">
        <v>3659500</v>
      </c>
      <c r="J43" s="5">
        <v>6484574</v>
      </c>
      <c r="K43" s="19">
        <v>0</v>
      </c>
      <c r="L43" s="5">
        <v>3799500</v>
      </c>
      <c r="M43" s="5">
        <v>6127574</v>
      </c>
      <c r="N43" s="5">
        <v>360000</v>
      </c>
    </row>
    <row r="44" spans="1:14" ht="11.25">
      <c r="A44" s="3" t="s">
        <v>41</v>
      </c>
      <c r="B44" s="5">
        <v>1500000</v>
      </c>
      <c r="C44" s="4"/>
      <c r="D44" s="5"/>
      <c r="E44" s="10">
        <f t="shared" si="0"/>
        <v>1500000</v>
      </c>
      <c r="F44" s="32">
        <v>0</v>
      </c>
      <c r="G44" s="5">
        <v>800000</v>
      </c>
      <c r="H44" s="5">
        <v>700000</v>
      </c>
      <c r="I44" s="5">
        <v>0</v>
      </c>
      <c r="J44" s="5">
        <v>800000</v>
      </c>
      <c r="K44" s="19">
        <v>0</v>
      </c>
      <c r="L44" s="5">
        <v>0</v>
      </c>
      <c r="M44" s="5">
        <v>800000</v>
      </c>
      <c r="N44" s="5">
        <v>0</v>
      </c>
    </row>
    <row r="45" spans="1:14" ht="11.25">
      <c r="A45" s="3" t="s">
        <v>42</v>
      </c>
      <c r="B45" s="5">
        <v>2000000</v>
      </c>
      <c r="C45" s="4"/>
      <c r="D45" s="5"/>
      <c r="E45" s="10">
        <f t="shared" si="0"/>
        <v>2000000</v>
      </c>
      <c r="F45" s="32">
        <v>0</v>
      </c>
      <c r="G45" s="5">
        <v>0</v>
      </c>
      <c r="H45" s="5">
        <v>2000000</v>
      </c>
      <c r="I45" s="5">
        <v>0</v>
      </c>
      <c r="J45" s="5">
        <v>0</v>
      </c>
      <c r="K45" s="19">
        <v>0</v>
      </c>
      <c r="L45" s="5">
        <v>0</v>
      </c>
      <c r="M45" s="5">
        <v>0</v>
      </c>
      <c r="N45" s="5">
        <v>0</v>
      </c>
    </row>
    <row r="46" spans="1:14" ht="11.25">
      <c r="A46" s="3" t="s">
        <v>43</v>
      </c>
      <c r="B46" s="5">
        <v>600000</v>
      </c>
      <c r="C46" s="4"/>
      <c r="D46" s="5"/>
      <c r="E46" s="10">
        <f t="shared" si="0"/>
        <v>600000</v>
      </c>
      <c r="F46" s="32">
        <v>0</v>
      </c>
      <c r="G46" s="5">
        <v>273000</v>
      </c>
      <c r="H46" s="5">
        <v>327000</v>
      </c>
      <c r="I46" s="5">
        <v>0</v>
      </c>
      <c r="J46" s="5">
        <v>273000</v>
      </c>
      <c r="K46" s="19">
        <v>0</v>
      </c>
      <c r="L46" s="5">
        <v>250000</v>
      </c>
      <c r="M46" s="5">
        <v>273000</v>
      </c>
      <c r="N46" s="5">
        <v>0</v>
      </c>
    </row>
    <row r="47" spans="1:14" ht="11.25">
      <c r="A47" s="28" t="s">
        <v>44</v>
      </c>
      <c r="B47" s="5">
        <v>52831790</v>
      </c>
      <c r="C47" s="4"/>
      <c r="D47" s="5"/>
      <c r="E47" s="10">
        <f t="shared" si="0"/>
        <v>52831790</v>
      </c>
      <c r="F47" s="32">
        <v>0</v>
      </c>
      <c r="G47" s="5">
        <v>0</v>
      </c>
      <c r="H47" s="5">
        <v>52831790</v>
      </c>
      <c r="I47" s="5">
        <v>0</v>
      </c>
      <c r="J47" s="5">
        <v>0</v>
      </c>
      <c r="K47" s="19">
        <v>0</v>
      </c>
      <c r="L47" s="5">
        <v>0</v>
      </c>
      <c r="M47" s="5">
        <v>0</v>
      </c>
      <c r="N47" s="5">
        <v>0</v>
      </c>
    </row>
    <row r="48" spans="1:14" ht="11.25">
      <c r="A48" s="3" t="s">
        <v>45</v>
      </c>
      <c r="B48" s="5">
        <v>46724813</v>
      </c>
      <c r="C48" s="4"/>
      <c r="D48" s="5"/>
      <c r="E48" s="10">
        <f t="shared" si="0"/>
        <v>46724813</v>
      </c>
      <c r="F48" s="32">
        <v>0</v>
      </c>
      <c r="G48" s="5">
        <v>0</v>
      </c>
      <c r="H48" s="5">
        <v>46724813</v>
      </c>
      <c r="I48" s="5">
        <v>0</v>
      </c>
      <c r="J48" s="5">
        <v>0</v>
      </c>
      <c r="K48" s="19">
        <v>0</v>
      </c>
      <c r="L48" s="5">
        <v>0</v>
      </c>
      <c r="M48" s="5">
        <v>0</v>
      </c>
      <c r="N48" s="5">
        <v>0</v>
      </c>
    </row>
    <row r="49" spans="1:14" ht="11.25">
      <c r="A49" s="3" t="s">
        <v>46</v>
      </c>
      <c r="B49" s="5">
        <v>5606977</v>
      </c>
      <c r="C49" s="4"/>
      <c r="D49" s="5"/>
      <c r="E49" s="10">
        <f t="shared" si="0"/>
        <v>5606977</v>
      </c>
      <c r="F49" s="29">
        <v>0</v>
      </c>
      <c r="G49" s="5">
        <v>0</v>
      </c>
      <c r="H49" s="5">
        <v>5606977</v>
      </c>
      <c r="I49" s="5">
        <v>0</v>
      </c>
      <c r="J49" s="5">
        <v>0</v>
      </c>
      <c r="K49" s="19">
        <v>0</v>
      </c>
      <c r="L49" s="5">
        <v>0</v>
      </c>
      <c r="M49" s="5">
        <v>0</v>
      </c>
      <c r="N49" s="5">
        <v>0</v>
      </c>
    </row>
    <row r="50" spans="1:14" s="27" customFormat="1" ht="11.25">
      <c r="A50" s="23" t="s">
        <v>47</v>
      </c>
      <c r="B50" s="24">
        <v>500000</v>
      </c>
      <c r="C50" s="23"/>
      <c r="D50" s="24"/>
      <c r="E50" s="25">
        <f t="shared" si="0"/>
        <v>500000</v>
      </c>
      <c r="F50" s="30">
        <v>0</v>
      </c>
      <c r="G50" s="24">
        <v>0</v>
      </c>
      <c r="H50" s="24">
        <v>500000</v>
      </c>
      <c r="I50" s="24">
        <v>0</v>
      </c>
      <c r="J50" s="24">
        <v>0</v>
      </c>
      <c r="K50" s="26">
        <v>0</v>
      </c>
      <c r="L50" s="24">
        <v>0</v>
      </c>
      <c r="M50" s="24">
        <v>0</v>
      </c>
      <c r="N50" s="24">
        <v>0</v>
      </c>
    </row>
    <row r="51" spans="1:14" ht="11.25">
      <c r="A51" s="3" t="s">
        <v>48</v>
      </c>
      <c r="B51" s="5">
        <v>500000</v>
      </c>
      <c r="C51" s="4"/>
      <c r="D51" s="5"/>
      <c r="E51" s="10">
        <f t="shared" si="0"/>
        <v>500000</v>
      </c>
      <c r="F51" s="29">
        <v>0</v>
      </c>
      <c r="G51" s="5">
        <v>0</v>
      </c>
      <c r="H51" s="5">
        <v>500000</v>
      </c>
      <c r="I51" s="5">
        <v>0</v>
      </c>
      <c r="J51" s="5">
        <v>0</v>
      </c>
      <c r="K51" s="19">
        <v>0</v>
      </c>
      <c r="L51" s="5">
        <v>0</v>
      </c>
      <c r="M51" s="5">
        <v>0</v>
      </c>
      <c r="N51" s="5">
        <v>0</v>
      </c>
    </row>
    <row r="52" spans="1:14" s="40" customFormat="1" ht="11.25">
      <c r="A52" s="28" t="s">
        <v>16</v>
      </c>
      <c r="B52" s="38">
        <f>(B13+B14+B17+B21+B31+B36+B47)</f>
        <v>940500000</v>
      </c>
      <c r="C52" s="38"/>
      <c r="D52" s="38"/>
      <c r="E52" s="45">
        <f>(E13+E14+E17+E21+E31+E36+E47)</f>
        <v>940500000</v>
      </c>
      <c r="F52" s="39">
        <f>(F13+F14+F17+F21+F30)</f>
        <v>71504071.6</v>
      </c>
      <c r="G52" s="39">
        <f>(G13+G14+G17+G21+G31+G36)</f>
        <v>188101326.84</v>
      </c>
      <c r="H52" s="39">
        <f>(H13+H14+H17+H21+H30+H47)</f>
        <v>752398673.16</v>
      </c>
      <c r="I52" s="39">
        <f>(I13+I14+I17+I21+I30+I47)</f>
        <v>71095323.6</v>
      </c>
      <c r="J52" s="39">
        <f>(J13+J14+J17+J21+J30+J47)</f>
        <v>148846274.84</v>
      </c>
      <c r="K52" s="39">
        <f>(K13+K14+K17+K21+K31+K36)</f>
        <v>39255052</v>
      </c>
      <c r="L52" s="39">
        <f>(L13+L14+L17+L21+L31+L36)</f>
        <v>52779700.6</v>
      </c>
      <c r="M52" s="39">
        <f>(M13+M14+M17+M21+M31+M36)</f>
        <v>125801751.84</v>
      </c>
      <c r="N52" s="39">
        <f>(N13+N14+N17+N21+N31+N36)</f>
        <v>23044523</v>
      </c>
    </row>
    <row r="53" spans="6:8" ht="11.25">
      <c r="F53" s="31"/>
      <c r="H53" s="12"/>
    </row>
    <row r="54" spans="1:8" ht="11.25">
      <c r="A54" s="175"/>
      <c r="B54" s="175"/>
      <c r="F54" s="31"/>
      <c r="H54" s="12"/>
    </row>
    <row r="55" spans="1:8" ht="11.25">
      <c r="A55" s="1" t="s">
        <v>17</v>
      </c>
      <c r="F55" s="31"/>
      <c r="H55" s="12"/>
    </row>
    <row r="56" spans="1:8" ht="11.25">
      <c r="A56" s="1" t="s">
        <v>18</v>
      </c>
      <c r="F56" s="31"/>
      <c r="H56" s="12"/>
    </row>
    <row r="57" ht="11.25">
      <c r="H57" s="12"/>
    </row>
    <row r="58" ht="11.25">
      <c r="H58" s="12"/>
    </row>
    <row r="59" ht="11.25">
      <c r="H59" s="12"/>
    </row>
    <row r="61" spans="1:9" ht="11.25">
      <c r="A61" s="153" t="s">
        <v>72</v>
      </c>
      <c r="B61" s="153"/>
      <c r="C61" s="153"/>
      <c r="D61" s="153"/>
      <c r="E61" s="153"/>
      <c r="F61" s="153"/>
      <c r="G61" s="153"/>
      <c r="H61" s="153"/>
      <c r="I61" s="153"/>
    </row>
    <row r="62" spans="1:9" ht="11.25">
      <c r="A62" s="153" t="s">
        <v>73</v>
      </c>
      <c r="B62" s="154"/>
      <c r="C62" s="154"/>
      <c r="D62" s="154"/>
      <c r="E62" s="154"/>
      <c r="F62" s="154"/>
      <c r="G62" s="154"/>
      <c r="H62" s="154"/>
      <c r="I62" s="154"/>
    </row>
    <row r="63" spans="1:9" ht="11.25">
      <c r="A63" s="171" t="s">
        <v>74</v>
      </c>
      <c r="B63" s="172"/>
      <c r="C63" s="172"/>
      <c r="D63" s="172"/>
      <c r="E63" s="172"/>
      <c r="F63" s="172"/>
      <c r="G63" s="172"/>
      <c r="H63" s="172"/>
      <c r="I63" s="172"/>
    </row>
    <row r="64" spans="1:9" ht="12" thickBot="1">
      <c r="A64" s="42"/>
      <c r="B64" s="43"/>
      <c r="C64" s="43"/>
      <c r="D64" s="43"/>
      <c r="E64" s="46"/>
      <c r="F64" s="43"/>
      <c r="G64" s="46"/>
      <c r="H64" s="43"/>
      <c r="I64" s="43"/>
    </row>
    <row r="65" spans="1:9" ht="11.25">
      <c r="A65" s="179" t="s">
        <v>63</v>
      </c>
      <c r="B65" s="167" t="s">
        <v>64</v>
      </c>
      <c r="C65" s="181" t="s">
        <v>65</v>
      </c>
      <c r="D65" s="167" t="s">
        <v>66</v>
      </c>
      <c r="E65" s="173" t="s">
        <v>67</v>
      </c>
      <c r="F65" s="173" t="s">
        <v>68</v>
      </c>
      <c r="G65" s="173" t="s">
        <v>69</v>
      </c>
      <c r="H65" s="165" t="s">
        <v>70</v>
      </c>
      <c r="I65" s="163" t="s">
        <v>71</v>
      </c>
    </row>
    <row r="66" spans="1:9" ht="12" thickBot="1">
      <c r="A66" s="180"/>
      <c r="B66" s="168"/>
      <c r="C66" s="182"/>
      <c r="D66" s="168"/>
      <c r="E66" s="174"/>
      <c r="F66" s="174"/>
      <c r="G66" s="174"/>
      <c r="H66" s="166"/>
      <c r="I66" s="164"/>
    </row>
    <row r="67" spans="1:9" ht="11.25">
      <c r="A67" s="8"/>
      <c r="B67" s="10"/>
      <c r="C67" s="9"/>
      <c r="D67" s="10"/>
      <c r="E67" s="10"/>
      <c r="F67" s="44"/>
      <c r="G67" s="10"/>
      <c r="H67" s="8"/>
      <c r="I67" s="10"/>
    </row>
    <row r="68" spans="1:9" ht="11.25">
      <c r="A68" s="3" t="s">
        <v>75</v>
      </c>
      <c r="B68" s="5">
        <v>940500000</v>
      </c>
      <c r="C68" s="4"/>
      <c r="D68" s="5"/>
      <c r="E68" s="5">
        <v>940500000</v>
      </c>
      <c r="F68" s="41">
        <v>78375000</v>
      </c>
      <c r="G68" s="5">
        <f>(F68*2)</f>
        <v>156750000</v>
      </c>
      <c r="H68" s="5">
        <f>(E68-G68)</f>
        <v>783750000</v>
      </c>
      <c r="I68" s="5"/>
    </row>
    <row r="69" spans="1:9" ht="11.25">
      <c r="A69" s="3"/>
      <c r="B69" s="5"/>
      <c r="C69" s="4"/>
      <c r="D69" s="5"/>
      <c r="E69" s="5"/>
      <c r="F69" s="41"/>
      <c r="G69" s="5"/>
      <c r="H69" s="3"/>
      <c r="I69" s="5"/>
    </row>
    <row r="70" spans="1:14" s="40" customFormat="1" ht="11.25">
      <c r="A70" s="28" t="s">
        <v>76</v>
      </c>
      <c r="B70" s="45">
        <f>SUM(B68:B69)</f>
        <v>940500000</v>
      </c>
      <c r="C70" s="28"/>
      <c r="D70" s="45"/>
      <c r="E70" s="45">
        <f>SUM(E68:E69)</f>
        <v>940500000</v>
      </c>
      <c r="F70" s="45">
        <f>SUM(F68:F69)</f>
        <v>78375000</v>
      </c>
      <c r="G70" s="45">
        <f>SUM(G68:G69)</f>
        <v>156750000</v>
      </c>
      <c r="H70" s="45">
        <f>SUM(H68:H69)</f>
        <v>783750000</v>
      </c>
      <c r="I70" s="45"/>
      <c r="J70" s="48"/>
      <c r="K70" s="48"/>
      <c r="L70" s="48"/>
      <c r="M70" s="48"/>
      <c r="N70" s="48"/>
    </row>
    <row r="73" spans="1:2" ht="11.25">
      <c r="A73" s="47" t="s">
        <v>79</v>
      </c>
      <c r="B73" s="47"/>
    </row>
    <row r="74" ht="11.25">
      <c r="A74" s="40" t="s">
        <v>77</v>
      </c>
    </row>
    <row r="75" spans="1:2" ht="10.5" customHeight="1">
      <c r="A75" s="154" t="s">
        <v>78</v>
      </c>
      <c r="B75" s="154"/>
    </row>
  </sheetData>
  <sheetProtection/>
  <mergeCells count="31">
    <mergeCell ref="E65:E66"/>
    <mergeCell ref="A65:A66"/>
    <mergeCell ref="F65:F66"/>
    <mergeCell ref="A75:B75"/>
    <mergeCell ref="C65:C66"/>
    <mergeCell ref="B65:B66"/>
    <mergeCell ref="A1:N1"/>
    <mergeCell ref="A3:N3"/>
    <mergeCell ref="M4:M5"/>
    <mergeCell ref="L4:L5"/>
    <mergeCell ref="K4:K5"/>
    <mergeCell ref="J4:J5"/>
    <mergeCell ref="I65:I66"/>
    <mergeCell ref="H65:H66"/>
    <mergeCell ref="D65:D66"/>
    <mergeCell ref="N4:N5"/>
    <mergeCell ref="B4:B5"/>
    <mergeCell ref="I4:I5"/>
    <mergeCell ref="A63:I63"/>
    <mergeCell ref="G65:G66"/>
    <mergeCell ref="A54:B54"/>
    <mergeCell ref="A61:I61"/>
    <mergeCell ref="A62:I62"/>
    <mergeCell ref="A2:N2"/>
    <mergeCell ref="F4:F5"/>
    <mergeCell ref="H4:H5"/>
    <mergeCell ref="A4:A5"/>
    <mergeCell ref="G4:G5"/>
    <mergeCell ref="D4:D5"/>
    <mergeCell ref="C4:C5"/>
    <mergeCell ref="E4:E5"/>
  </mergeCells>
  <printOptions/>
  <pageMargins left="0.7874015748031497" right="0.7874015748031497" top="0.47" bottom="0.1968503937007874" header="0" footer="0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="90" zoomScaleNormal="90" workbookViewId="0" topLeftCell="A73">
      <selection activeCell="K83" sqref="K83"/>
    </sheetView>
  </sheetViews>
  <sheetFormatPr defaultColWidth="11.421875" defaultRowHeight="12.75"/>
  <cols>
    <col min="1" max="1" width="26.57421875" style="0" customWidth="1"/>
    <col min="2" max="2" width="14.00390625" style="0" customWidth="1"/>
    <col min="3" max="3" width="10.140625" style="0" customWidth="1"/>
    <col min="4" max="4" width="11.421875" style="0" customWidth="1"/>
    <col min="5" max="5" width="11.57421875" style="0" customWidth="1"/>
    <col min="6" max="6" width="14.421875" style="0" customWidth="1"/>
    <col min="7" max="7" width="15.421875" style="0" customWidth="1"/>
    <col min="8" max="8" width="17.28125" style="0" customWidth="1"/>
    <col min="9" max="9" width="16.140625" style="0" customWidth="1"/>
    <col min="10" max="10" width="12.28125" style="0" customWidth="1"/>
    <col min="11" max="11" width="14.421875" style="0" customWidth="1"/>
    <col min="12" max="12" width="13.00390625" style="0" customWidth="1"/>
    <col min="13" max="13" width="12.421875" style="0" customWidth="1"/>
    <col min="14" max="14" width="14.421875" style="0" customWidth="1"/>
    <col min="15" max="15" width="12.8515625" style="0" customWidth="1"/>
  </cols>
  <sheetData>
    <row r="1" spans="1:15" s="1" customFormat="1" ht="11.25">
      <c r="A1" s="154" t="s">
        <v>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1.25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s="1" customFormat="1" ht="12" customHeight="1" thickBot="1">
      <c r="A3" s="176" t="s">
        <v>108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s="1" customFormat="1" ht="21.75" customHeight="1">
      <c r="A4" s="212" t="s">
        <v>2</v>
      </c>
      <c r="B4" s="191" t="s">
        <v>51</v>
      </c>
      <c r="C4" s="157" t="s">
        <v>97</v>
      </c>
      <c r="D4" s="126" t="s">
        <v>99</v>
      </c>
      <c r="E4" s="155" t="s">
        <v>102</v>
      </c>
      <c r="F4" s="191" t="s">
        <v>67</v>
      </c>
      <c r="G4" s="155" t="s">
        <v>109</v>
      </c>
      <c r="H4" s="191" t="s">
        <v>84</v>
      </c>
      <c r="I4" s="205" t="s">
        <v>62</v>
      </c>
      <c r="J4" s="155" t="s">
        <v>110</v>
      </c>
      <c r="K4" s="191" t="s">
        <v>56</v>
      </c>
      <c r="L4" s="155" t="s">
        <v>96</v>
      </c>
      <c r="M4" s="177" t="s">
        <v>111</v>
      </c>
      <c r="N4" s="191" t="s">
        <v>59</v>
      </c>
      <c r="O4" s="203" t="s">
        <v>60</v>
      </c>
    </row>
    <row r="5" spans="1:15" s="1" customFormat="1" ht="3" customHeight="1" hidden="1">
      <c r="A5" s="213"/>
      <c r="B5" s="190"/>
      <c r="C5" s="206"/>
      <c r="D5" s="128"/>
      <c r="E5" s="190"/>
      <c r="F5" s="190"/>
      <c r="G5" s="190"/>
      <c r="H5" s="190"/>
      <c r="I5" s="206"/>
      <c r="J5" s="190"/>
      <c r="K5" s="190"/>
      <c r="L5" s="190"/>
      <c r="M5" s="185"/>
      <c r="N5" s="190"/>
      <c r="O5" s="204"/>
    </row>
    <row r="6" spans="1:15" s="1" customFormat="1" ht="11.25">
      <c r="A6" s="71" t="s">
        <v>3</v>
      </c>
      <c r="B6" s="25"/>
      <c r="C6" s="72"/>
      <c r="D6" s="72"/>
      <c r="E6" s="25"/>
      <c r="F6" s="25"/>
      <c r="G6" s="73"/>
      <c r="H6" s="25" t="s">
        <v>88</v>
      </c>
      <c r="I6" s="74"/>
      <c r="J6" s="25"/>
      <c r="K6" s="25"/>
      <c r="L6" s="25"/>
      <c r="M6" s="25"/>
      <c r="N6" s="25"/>
      <c r="O6" s="75"/>
    </row>
    <row r="7" spans="1:15" s="1" customFormat="1" ht="11.25">
      <c r="A7" s="71" t="s">
        <v>89</v>
      </c>
      <c r="B7" s="25">
        <v>1865000000</v>
      </c>
      <c r="C7" s="124"/>
      <c r="D7" s="124"/>
      <c r="E7" s="25">
        <v>0</v>
      </c>
      <c r="F7" s="25">
        <f aca="true" t="shared" si="0" ref="F7:F14">B7+C7+D7-E7</f>
        <v>1865000000</v>
      </c>
      <c r="G7" s="147">
        <v>154913444</v>
      </c>
      <c r="H7" s="33">
        <v>1469867477</v>
      </c>
      <c r="I7" s="25">
        <f aca="true" t="shared" si="1" ref="I7:I54">(F7-H7)</f>
        <v>395132523</v>
      </c>
      <c r="J7" s="73">
        <f aca="true" t="shared" si="2" ref="J7:K14">G7</f>
        <v>154913444</v>
      </c>
      <c r="K7" s="73">
        <f t="shared" si="2"/>
        <v>1469867477</v>
      </c>
      <c r="L7" s="76">
        <v>0</v>
      </c>
      <c r="M7" s="33">
        <v>154913444</v>
      </c>
      <c r="N7" s="33">
        <v>1469867477</v>
      </c>
      <c r="O7" s="78">
        <f aca="true" t="shared" si="3" ref="O7:O14">K7-N7</f>
        <v>0</v>
      </c>
    </row>
    <row r="8" spans="1:15" s="1" customFormat="1" ht="11.25">
      <c r="A8" s="67" t="s">
        <v>6</v>
      </c>
      <c r="B8" s="24">
        <v>60000000</v>
      </c>
      <c r="C8" s="122"/>
      <c r="D8" s="122"/>
      <c r="E8" s="24">
        <v>0</v>
      </c>
      <c r="F8" s="25">
        <f t="shared" si="0"/>
        <v>60000000</v>
      </c>
      <c r="G8" s="77">
        <v>10621602</v>
      </c>
      <c r="H8" s="77">
        <v>35419719</v>
      </c>
      <c r="I8" s="25">
        <f t="shared" si="1"/>
        <v>24580281</v>
      </c>
      <c r="J8" s="73">
        <f t="shared" si="2"/>
        <v>10621602</v>
      </c>
      <c r="K8" s="73">
        <f t="shared" si="2"/>
        <v>35419719</v>
      </c>
      <c r="L8" s="26">
        <v>0</v>
      </c>
      <c r="M8" s="24">
        <v>10621602</v>
      </c>
      <c r="N8" s="24">
        <v>35419719</v>
      </c>
      <c r="O8" s="78">
        <f t="shared" si="3"/>
        <v>0</v>
      </c>
    </row>
    <row r="9" spans="1:15" s="1" customFormat="1" ht="11.25">
      <c r="A9" s="67" t="s">
        <v>5</v>
      </c>
      <c r="B9" s="24">
        <v>70000000</v>
      </c>
      <c r="C9" s="122"/>
      <c r="D9" s="122"/>
      <c r="E9" s="24">
        <v>0</v>
      </c>
      <c r="F9" s="25">
        <f t="shared" si="0"/>
        <v>70000000</v>
      </c>
      <c r="G9" s="77">
        <v>0</v>
      </c>
      <c r="H9" s="77">
        <v>0</v>
      </c>
      <c r="I9" s="25">
        <f t="shared" si="1"/>
        <v>70000000</v>
      </c>
      <c r="J9" s="73">
        <f t="shared" si="2"/>
        <v>0</v>
      </c>
      <c r="K9" s="73">
        <f t="shared" si="2"/>
        <v>0</v>
      </c>
      <c r="L9" s="26">
        <v>0</v>
      </c>
      <c r="M9" s="24">
        <v>0</v>
      </c>
      <c r="N9" s="24">
        <v>0</v>
      </c>
      <c r="O9" s="78">
        <f t="shared" si="3"/>
        <v>0</v>
      </c>
    </row>
    <row r="10" spans="1:15" s="1" customFormat="1" ht="11.25">
      <c r="A10" s="67" t="s">
        <v>19</v>
      </c>
      <c r="B10" s="24">
        <v>150000000</v>
      </c>
      <c r="C10" s="122"/>
      <c r="D10" s="122">
        <v>12000000</v>
      </c>
      <c r="E10" s="24">
        <v>0</v>
      </c>
      <c r="F10" s="25">
        <f t="shared" si="0"/>
        <v>162000000</v>
      </c>
      <c r="G10" s="77">
        <v>0</v>
      </c>
      <c r="H10" s="77">
        <v>159804835</v>
      </c>
      <c r="I10" s="25">
        <f t="shared" si="1"/>
        <v>2195165</v>
      </c>
      <c r="J10" s="73">
        <f t="shared" si="2"/>
        <v>0</v>
      </c>
      <c r="K10" s="73">
        <f t="shared" si="2"/>
        <v>159804835</v>
      </c>
      <c r="L10" s="26">
        <v>0</v>
      </c>
      <c r="M10" s="24">
        <v>0</v>
      </c>
      <c r="N10" s="24">
        <v>159804835</v>
      </c>
      <c r="O10" s="78">
        <f t="shared" si="3"/>
        <v>0</v>
      </c>
    </row>
    <row r="11" spans="1:15" s="1" customFormat="1" ht="11.25">
      <c r="A11" s="67" t="s">
        <v>20</v>
      </c>
      <c r="B11" s="24">
        <v>140000000</v>
      </c>
      <c r="C11" s="123"/>
      <c r="D11" s="122"/>
      <c r="E11" s="79">
        <v>0</v>
      </c>
      <c r="F11" s="25">
        <f t="shared" si="0"/>
        <v>140000000</v>
      </c>
      <c r="G11" s="77">
        <v>12146864</v>
      </c>
      <c r="H11" s="77">
        <v>116952696</v>
      </c>
      <c r="I11" s="25">
        <f>(F11-H11)</f>
        <v>23047304</v>
      </c>
      <c r="J11" s="73">
        <f t="shared" si="2"/>
        <v>12146864</v>
      </c>
      <c r="K11" s="73">
        <f t="shared" si="2"/>
        <v>116952696</v>
      </c>
      <c r="L11" s="26">
        <v>0</v>
      </c>
      <c r="M11" s="77">
        <v>12146864</v>
      </c>
      <c r="N11" s="77">
        <v>116952696</v>
      </c>
      <c r="O11" s="78">
        <f t="shared" si="3"/>
        <v>0</v>
      </c>
    </row>
    <row r="12" spans="1:15" s="1" customFormat="1" ht="11.25">
      <c r="A12" s="80" t="s">
        <v>50</v>
      </c>
      <c r="B12" s="24">
        <v>70000000</v>
      </c>
      <c r="C12" s="122"/>
      <c r="D12" s="130"/>
      <c r="E12" s="26">
        <v>0</v>
      </c>
      <c r="F12" s="25">
        <f t="shared" si="0"/>
        <v>70000000</v>
      </c>
      <c r="G12" s="77">
        <v>13925669</v>
      </c>
      <c r="H12" s="77">
        <v>69149308</v>
      </c>
      <c r="I12" s="25">
        <f t="shared" si="1"/>
        <v>850692</v>
      </c>
      <c r="J12" s="73">
        <f t="shared" si="2"/>
        <v>13925669</v>
      </c>
      <c r="K12" s="73">
        <f t="shared" si="2"/>
        <v>69149308</v>
      </c>
      <c r="L12" s="24">
        <v>0</v>
      </c>
      <c r="M12" s="77">
        <v>13925669</v>
      </c>
      <c r="N12" s="77">
        <v>69149308</v>
      </c>
      <c r="O12" s="78">
        <f t="shared" si="3"/>
        <v>0</v>
      </c>
    </row>
    <row r="13" spans="1:15" s="1" customFormat="1" ht="11.25">
      <c r="A13" s="132" t="s">
        <v>103</v>
      </c>
      <c r="B13" s="24">
        <v>50000000</v>
      </c>
      <c r="C13" s="122"/>
      <c r="D13" s="130"/>
      <c r="E13" s="76">
        <v>0</v>
      </c>
      <c r="F13" s="25">
        <f t="shared" si="0"/>
        <v>50000000</v>
      </c>
      <c r="G13" s="77">
        <v>7169230</v>
      </c>
      <c r="H13" s="77">
        <v>46600745</v>
      </c>
      <c r="I13" s="25">
        <f t="shared" si="1"/>
        <v>3399255</v>
      </c>
      <c r="J13" s="73">
        <f t="shared" si="2"/>
        <v>7169230</v>
      </c>
      <c r="K13" s="73">
        <f t="shared" si="2"/>
        <v>46600745</v>
      </c>
      <c r="L13" s="24">
        <v>0</v>
      </c>
      <c r="M13" s="77">
        <v>7169230</v>
      </c>
      <c r="N13" s="77">
        <v>46600745</v>
      </c>
      <c r="O13" s="78">
        <f t="shared" si="3"/>
        <v>0</v>
      </c>
    </row>
    <row r="14" spans="1:15" s="1" customFormat="1" ht="11.25">
      <c r="A14" s="132" t="s">
        <v>106</v>
      </c>
      <c r="B14" s="24">
        <v>7000000</v>
      </c>
      <c r="C14" s="122"/>
      <c r="D14" s="130">
        <v>2000000</v>
      </c>
      <c r="E14" s="76">
        <v>0</v>
      </c>
      <c r="F14" s="25">
        <f t="shared" si="0"/>
        <v>9000000</v>
      </c>
      <c r="G14" s="77">
        <v>1582774</v>
      </c>
      <c r="H14" s="77">
        <v>7742354</v>
      </c>
      <c r="I14" s="25">
        <f t="shared" si="1"/>
        <v>1257646</v>
      </c>
      <c r="J14" s="73">
        <f t="shared" si="2"/>
        <v>1582774</v>
      </c>
      <c r="K14" s="73">
        <f t="shared" si="2"/>
        <v>7742354</v>
      </c>
      <c r="L14" s="24">
        <v>0</v>
      </c>
      <c r="M14" s="77">
        <v>1582774</v>
      </c>
      <c r="N14" s="77">
        <v>7742354</v>
      </c>
      <c r="O14" s="78">
        <f t="shared" si="3"/>
        <v>0</v>
      </c>
    </row>
    <row r="15" spans="1:15" s="1" customFormat="1" ht="11.25">
      <c r="A15" s="66" t="s">
        <v>7</v>
      </c>
      <c r="B15" s="45">
        <f aca="true" t="shared" si="4" ref="B15:H15">SUM(B7:B14)</f>
        <v>2412000000</v>
      </c>
      <c r="C15" s="45">
        <f t="shared" si="4"/>
        <v>0</v>
      </c>
      <c r="D15" s="45">
        <f t="shared" si="4"/>
        <v>14000000</v>
      </c>
      <c r="E15" s="68">
        <f t="shared" si="4"/>
        <v>0</v>
      </c>
      <c r="F15" s="45">
        <f t="shared" si="4"/>
        <v>2426000000</v>
      </c>
      <c r="G15" s="81">
        <f>SUM(G7:G14)</f>
        <v>200359583</v>
      </c>
      <c r="H15" s="81">
        <f t="shared" si="4"/>
        <v>1905537134</v>
      </c>
      <c r="I15" s="68">
        <f t="shared" si="1"/>
        <v>520462866</v>
      </c>
      <c r="J15" s="81">
        <f>SUM(J7:J14)</f>
        <v>200359583</v>
      </c>
      <c r="K15" s="81">
        <f>SUM(K7:K14)</f>
        <v>1905537134</v>
      </c>
      <c r="L15" s="26">
        <v>0</v>
      </c>
      <c r="M15" s="45">
        <f>SUM(M7:M14)</f>
        <v>200359583</v>
      </c>
      <c r="N15" s="45">
        <f>SUM(N7:N14)</f>
        <v>1905537134</v>
      </c>
      <c r="O15" s="45">
        <f>SUM(O7:O14)</f>
        <v>0</v>
      </c>
    </row>
    <row r="16" spans="1:15" s="1" customFormat="1" ht="11.25">
      <c r="A16" s="66" t="s">
        <v>8</v>
      </c>
      <c r="B16" s="24">
        <v>0</v>
      </c>
      <c r="C16" s="122"/>
      <c r="D16" s="122"/>
      <c r="E16" s="24"/>
      <c r="F16" s="25">
        <f>B16-C16-E16</f>
        <v>0</v>
      </c>
      <c r="G16" s="77">
        <v>0</v>
      </c>
      <c r="H16" s="77">
        <f>(H17+H18)</f>
        <v>0</v>
      </c>
      <c r="I16" s="25">
        <f t="shared" si="1"/>
        <v>0</v>
      </c>
      <c r="J16" s="77">
        <f aca="true" t="shared" si="5" ref="J16:O16">(J17+J18)</f>
        <v>0</v>
      </c>
      <c r="K16" s="77">
        <f t="shared" si="5"/>
        <v>0</v>
      </c>
      <c r="L16" s="77">
        <f t="shared" si="5"/>
        <v>0</v>
      </c>
      <c r="M16" s="77">
        <f t="shared" si="5"/>
        <v>0</v>
      </c>
      <c r="N16" s="77">
        <f t="shared" si="5"/>
        <v>0</v>
      </c>
      <c r="O16" s="82">
        <f t="shared" si="5"/>
        <v>0</v>
      </c>
    </row>
    <row r="17" spans="1:15" s="1" customFormat="1" ht="11.25">
      <c r="A17" s="116" t="s">
        <v>98</v>
      </c>
      <c r="B17" s="24">
        <v>0</v>
      </c>
      <c r="C17" s="24"/>
      <c r="D17" s="24"/>
      <c r="E17" s="24"/>
      <c r="F17" s="25">
        <f aca="true" t="shared" si="6" ref="F17:F24">B17+C17+D17-E17</f>
        <v>0</v>
      </c>
      <c r="G17" s="77">
        <v>0</v>
      </c>
      <c r="H17" s="24">
        <v>0</v>
      </c>
      <c r="I17" s="25">
        <f t="shared" si="1"/>
        <v>0</v>
      </c>
      <c r="J17" s="73">
        <v>0</v>
      </c>
      <c r="K17" s="24">
        <v>0</v>
      </c>
      <c r="L17" s="26">
        <v>0</v>
      </c>
      <c r="M17" s="24">
        <v>0</v>
      </c>
      <c r="N17" s="24">
        <v>0</v>
      </c>
      <c r="O17" s="78">
        <f>K17-N17</f>
        <v>0</v>
      </c>
    </row>
    <row r="18" spans="1:15" s="1" customFormat="1" ht="11.25">
      <c r="A18" s="116" t="s">
        <v>22</v>
      </c>
      <c r="B18" s="24">
        <v>0</v>
      </c>
      <c r="C18" s="24"/>
      <c r="D18" s="24"/>
      <c r="E18" s="24"/>
      <c r="F18" s="25">
        <f t="shared" si="6"/>
        <v>0</v>
      </c>
      <c r="G18" s="77">
        <v>0</v>
      </c>
      <c r="H18" s="24">
        <v>0</v>
      </c>
      <c r="I18" s="25">
        <f t="shared" si="1"/>
        <v>0</v>
      </c>
      <c r="J18" s="73">
        <v>0</v>
      </c>
      <c r="K18" s="24">
        <v>0</v>
      </c>
      <c r="L18" s="26">
        <v>0</v>
      </c>
      <c r="M18" s="24">
        <v>0</v>
      </c>
      <c r="N18" s="24">
        <v>0</v>
      </c>
      <c r="O18" s="78">
        <f>K18-N18</f>
        <v>0</v>
      </c>
    </row>
    <row r="19" spans="1:15" s="1" customFormat="1" ht="11.25">
      <c r="A19" s="66" t="s">
        <v>92</v>
      </c>
      <c r="B19" s="25">
        <f>SUM(B20:B22)</f>
        <v>260000000</v>
      </c>
      <c r="C19" s="25">
        <f>SUM(C20:C22)</f>
        <v>0</v>
      </c>
      <c r="D19" s="25">
        <f>SUM(D20:D22)</f>
        <v>0</v>
      </c>
      <c r="E19" s="25">
        <f>SUM(E20:E22)</f>
        <v>0</v>
      </c>
      <c r="F19" s="25">
        <f t="shared" si="6"/>
        <v>260000000</v>
      </c>
      <c r="G19" s="25">
        <f>SUM(G20:G22)</f>
        <v>20713546</v>
      </c>
      <c r="H19" s="25">
        <f>SUM(H20:H22)</f>
        <v>192604507</v>
      </c>
      <c r="I19" s="25">
        <f t="shared" si="1"/>
        <v>67395493</v>
      </c>
      <c r="J19" s="73">
        <f aca="true" t="shared" si="7" ref="J19:K31">G19</f>
        <v>20713546</v>
      </c>
      <c r="K19" s="25">
        <f>SUM(K20:K22)</f>
        <v>192604507</v>
      </c>
      <c r="L19" s="26">
        <v>0</v>
      </c>
      <c r="M19" s="25">
        <f>SUM(M20:M22)</f>
        <v>20713546</v>
      </c>
      <c r="N19" s="25">
        <f>SUM(N20:N22)</f>
        <v>192604507</v>
      </c>
      <c r="O19" s="78">
        <f aca="true" t="shared" si="8" ref="O19:O31">K19-N19</f>
        <v>0</v>
      </c>
    </row>
    <row r="20" spans="1:15" s="1" customFormat="1" ht="11.25">
      <c r="A20" s="67" t="s">
        <v>9</v>
      </c>
      <c r="B20" s="24">
        <v>60000000</v>
      </c>
      <c r="C20" s="28"/>
      <c r="D20" s="28"/>
      <c r="E20" s="24">
        <v>0</v>
      </c>
      <c r="F20" s="25">
        <f t="shared" si="6"/>
        <v>60000000</v>
      </c>
      <c r="G20" s="77">
        <v>5245182</v>
      </c>
      <c r="H20" s="77">
        <v>46211159</v>
      </c>
      <c r="I20" s="25">
        <f t="shared" si="1"/>
        <v>13788841</v>
      </c>
      <c r="J20" s="73">
        <f t="shared" si="7"/>
        <v>5245182</v>
      </c>
      <c r="K20" s="73">
        <f t="shared" si="7"/>
        <v>46211159</v>
      </c>
      <c r="L20" s="26">
        <v>0</v>
      </c>
      <c r="M20" s="77">
        <v>5245182</v>
      </c>
      <c r="N20" s="77">
        <v>46211159</v>
      </c>
      <c r="O20" s="78">
        <f t="shared" si="8"/>
        <v>0</v>
      </c>
    </row>
    <row r="21" spans="1:15" s="1" customFormat="1" ht="11.25">
      <c r="A21" s="67" t="s">
        <v>24</v>
      </c>
      <c r="B21" s="24">
        <v>120000000</v>
      </c>
      <c r="C21" s="28"/>
      <c r="D21" s="122"/>
      <c r="E21" s="24">
        <v>0</v>
      </c>
      <c r="F21" s="25">
        <f t="shared" si="6"/>
        <v>120000000</v>
      </c>
      <c r="G21" s="77">
        <v>9121864</v>
      </c>
      <c r="H21" s="77">
        <v>87609248</v>
      </c>
      <c r="I21" s="25">
        <f t="shared" si="1"/>
        <v>32390752</v>
      </c>
      <c r="J21" s="73">
        <f t="shared" si="7"/>
        <v>9121864</v>
      </c>
      <c r="K21" s="73">
        <f t="shared" si="7"/>
        <v>87609248</v>
      </c>
      <c r="L21" s="26">
        <v>0</v>
      </c>
      <c r="M21" s="77">
        <v>9121864</v>
      </c>
      <c r="N21" s="77">
        <v>87609248</v>
      </c>
      <c r="O21" s="78">
        <f>K21-N21</f>
        <v>0</v>
      </c>
    </row>
    <row r="22" spans="1:15" s="1" customFormat="1" ht="11.25">
      <c r="A22" s="67" t="s">
        <v>10</v>
      </c>
      <c r="B22" s="24">
        <v>80000000</v>
      </c>
      <c r="C22" s="28"/>
      <c r="D22" s="28"/>
      <c r="E22" s="24">
        <v>0</v>
      </c>
      <c r="F22" s="25">
        <f t="shared" si="6"/>
        <v>80000000</v>
      </c>
      <c r="G22" s="77">
        <v>6346500</v>
      </c>
      <c r="H22" s="77">
        <v>58784100</v>
      </c>
      <c r="I22" s="25">
        <f t="shared" si="1"/>
        <v>21215900</v>
      </c>
      <c r="J22" s="73">
        <f t="shared" si="7"/>
        <v>6346500</v>
      </c>
      <c r="K22" s="73">
        <f t="shared" si="7"/>
        <v>58784100</v>
      </c>
      <c r="L22" s="26">
        <v>0</v>
      </c>
      <c r="M22" s="77">
        <v>6346500</v>
      </c>
      <c r="N22" s="77">
        <v>58784100</v>
      </c>
      <c r="O22" s="78">
        <f t="shared" si="8"/>
        <v>0</v>
      </c>
    </row>
    <row r="23" spans="1:15" s="1" customFormat="1" ht="11.25">
      <c r="A23" s="109" t="s">
        <v>93</v>
      </c>
      <c r="B23" s="77">
        <f>SUM(B24:B27)</f>
        <v>344000000</v>
      </c>
      <c r="C23" s="77">
        <f>SUM(C24:C27)</f>
        <v>0</v>
      </c>
      <c r="D23" s="77">
        <f>SUM(D24:D27)</f>
        <v>0</v>
      </c>
      <c r="E23" s="77">
        <f>SUM(E24:E27)</f>
        <v>0</v>
      </c>
      <c r="F23" s="25">
        <f t="shared" si="6"/>
        <v>344000000</v>
      </c>
      <c r="G23" s="77">
        <f>SUM(G24:G27)</f>
        <v>26917408</v>
      </c>
      <c r="H23" s="77">
        <f>SUM(H24:H27)</f>
        <v>251257557</v>
      </c>
      <c r="I23" s="25">
        <f t="shared" si="1"/>
        <v>92742443</v>
      </c>
      <c r="J23" s="73">
        <f t="shared" si="7"/>
        <v>26917408</v>
      </c>
      <c r="K23" s="77">
        <f>SUM(K24:K27)</f>
        <v>251257557</v>
      </c>
      <c r="L23" s="26">
        <v>0</v>
      </c>
      <c r="M23" s="77">
        <f>SUM(M24:M27)</f>
        <v>26917408</v>
      </c>
      <c r="N23" s="77">
        <f>SUM(N24:N27)</f>
        <v>251257557</v>
      </c>
      <c r="O23" s="78">
        <f t="shared" si="8"/>
        <v>0</v>
      </c>
    </row>
    <row r="24" spans="1:15" s="1" customFormat="1" ht="11.25">
      <c r="A24" s="67" t="s">
        <v>9</v>
      </c>
      <c r="B24" s="24">
        <v>180000000</v>
      </c>
      <c r="C24" s="28"/>
      <c r="D24" s="122"/>
      <c r="E24" s="24">
        <v>0</v>
      </c>
      <c r="F24" s="25">
        <f t="shared" si="6"/>
        <v>180000000</v>
      </c>
      <c r="G24" s="77">
        <v>13791110</v>
      </c>
      <c r="H24" s="77">
        <v>131804580</v>
      </c>
      <c r="I24" s="25">
        <f t="shared" si="1"/>
        <v>48195420</v>
      </c>
      <c r="J24" s="73">
        <f t="shared" si="7"/>
        <v>13791110</v>
      </c>
      <c r="K24" s="73">
        <f t="shared" si="7"/>
        <v>131804580</v>
      </c>
      <c r="L24" s="26">
        <v>0</v>
      </c>
      <c r="M24" s="77">
        <v>13791110</v>
      </c>
      <c r="N24" s="77">
        <v>131804580</v>
      </c>
      <c r="O24" s="78">
        <f t="shared" si="8"/>
        <v>0</v>
      </c>
    </row>
    <row r="25" spans="1:15" s="1" customFormat="1" ht="11.25">
      <c r="A25" s="67" t="s">
        <v>25</v>
      </c>
      <c r="B25" s="24">
        <v>52000000</v>
      </c>
      <c r="C25" s="28"/>
      <c r="D25" s="28"/>
      <c r="E25" s="24">
        <v>0</v>
      </c>
      <c r="F25" s="25">
        <f aca="true" t="shared" si="9" ref="F25:F31">B25+C25+D25-E25</f>
        <v>52000000</v>
      </c>
      <c r="G25" s="77">
        <v>4362098</v>
      </c>
      <c r="H25" s="77">
        <v>38413577</v>
      </c>
      <c r="I25" s="25">
        <f t="shared" si="1"/>
        <v>13586423</v>
      </c>
      <c r="J25" s="73">
        <f t="shared" si="7"/>
        <v>4362098</v>
      </c>
      <c r="K25" s="73">
        <f t="shared" si="7"/>
        <v>38413577</v>
      </c>
      <c r="L25" s="26">
        <v>0</v>
      </c>
      <c r="M25" s="77">
        <v>4362098</v>
      </c>
      <c r="N25" s="77">
        <v>38413577</v>
      </c>
      <c r="O25" s="78">
        <f t="shared" si="8"/>
        <v>0</v>
      </c>
    </row>
    <row r="26" spans="1:15" s="1" customFormat="1" ht="11.25">
      <c r="A26" s="67" t="s">
        <v>26</v>
      </c>
      <c r="B26" s="24">
        <v>10500000</v>
      </c>
      <c r="C26" s="28"/>
      <c r="D26" s="28"/>
      <c r="E26" s="24"/>
      <c r="F26" s="25">
        <f t="shared" si="9"/>
        <v>10500000</v>
      </c>
      <c r="G26" s="77">
        <v>826200</v>
      </c>
      <c r="H26" s="77">
        <v>7514700</v>
      </c>
      <c r="I26" s="25">
        <f t="shared" si="1"/>
        <v>2985300</v>
      </c>
      <c r="J26" s="73">
        <f t="shared" si="7"/>
        <v>826200</v>
      </c>
      <c r="K26" s="73">
        <f t="shared" si="7"/>
        <v>7514700</v>
      </c>
      <c r="L26" s="26">
        <v>0</v>
      </c>
      <c r="M26" s="77">
        <v>826200</v>
      </c>
      <c r="N26" s="77">
        <v>7514700</v>
      </c>
      <c r="O26" s="78">
        <f t="shared" si="8"/>
        <v>0</v>
      </c>
    </row>
    <row r="27" spans="1:17" s="1" customFormat="1" ht="11.25">
      <c r="A27" s="116" t="s">
        <v>27</v>
      </c>
      <c r="B27" s="77">
        <f>SUM(B28:B31)</f>
        <v>101500000</v>
      </c>
      <c r="C27" s="77">
        <f>SUM(C28:C31)</f>
        <v>0</v>
      </c>
      <c r="D27" s="77">
        <f>SUM(D28:D31)</f>
        <v>0</v>
      </c>
      <c r="E27" s="77">
        <f>SUM(E28:E31)</f>
        <v>0</v>
      </c>
      <c r="F27" s="25">
        <f t="shared" si="9"/>
        <v>101500000</v>
      </c>
      <c r="G27" s="77">
        <f>SUM(G28:G31)</f>
        <v>7938000</v>
      </c>
      <c r="H27" s="77">
        <f>SUM(H28:H31)</f>
        <v>73524700</v>
      </c>
      <c r="I27" s="25">
        <f t="shared" si="1"/>
        <v>27975300</v>
      </c>
      <c r="J27" s="73">
        <f t="shared" si="7"/>
        <v>7938000</v>
      </c>
      <c r="K27" s="77">
        <f>SUM(K28:K31)</f>
        <v>73524700</v>
      </c>
      <c r="L27" s="77">
        <f>SUM(L28:L31)</f>
        <v>0</v>
      </c>
      <c r="M27" s="77">
        <f>SUM(M28:M31)</f>
        <v>7938000</v>
      </c>
      <c r="N27" s="77">
        <f>SUM(N28:N31)</f>
        <v>73524700</v>
      </c>
      <c r="O27" s="78">
        <f t="shared" si="8"/>
        <v>0</v>
      </c>
      <c r="Q27" s="1" t="s">
        <v>90</v>
      </c>
    </row>
    <row r="28" spans="1:15" s="1" customFormat="1" ht="11.25">
      <c r="A28" s="67" t="s">
        <v>13</v>
      </c>
      <c r="B28" s="24">
        <v>10500000</v>
      </c>
      <c r="C28" s="28"/>
      <c r="D28" s="28"/>
      <c r="E28" s="24">
        <v>0</v>
      </c>
      <c r="F28" s="25">
        <f t="shared" si="9"/>
        <v>10500000</v>
      </c>
      <c r="G28" s="77">
        <v>794900</v>
      </c>
      <c r="H28" s="77">
        <v>7362500</v>
      </c>
      <c r="I28" s="25">
        <f t="shared" si="1"/>
        <v>3137500</v>
      </c>
      <c r="J28" s="73">
        <f t="shared" si="7"/>
        <v>794900</v>
      </c>
      <c r="K28" s="73">
        <f t="shared" si="7"/>
        <v>7362500</v>
      </c>
      <c r="L28" s="26">
        <v>0</v>
      </c>
      <c r="M28" s="77">
        <v>794900</v>
      </c>
      <c r="N28" s="32">
        <v>7362500</v>
      </c>
      <c r="O28" s="78">
        <f t="shared" si="8"/>
        <v>0</v>
      </c>
    </row>
    <row r="29" spans="1:15" s="1" customFormat="1" ht="11.25">
      <c r="A29" s="67" t="s">
        <v>12</v>
      </c>
      <c r="B29" s="24">
        <v>60000000</v>
      </c>
      <c r="C29" s="28"/>
      <c r="D29" s="28"/>
      <c r="E29" s="24">
        <v>0</v>
      </c>
      <c r="F29" s="25">
        <f t="shared" si="9"/>
        <v>60000000</v>
      </c>
      <c r="G29" s="77">
        <v>4760300</v>
      </c>
      <c r="H29" s="77">
        <v>44091900</v>
      </c>
      <c r="I29" s="25">
        <f t="shared" si="1"/>
        <v>15908100</v>
      </c>
      <c r="J29" s="73">
        <f t="shared" si="7"/>
        <v>4760300</v>
      </c>
      <c r="K29" s="73">
        <f t="shared" si="7"/>
        <v>44091900</v>
      </c>
      <c r="L29" s="26">
        <v>0</v>
      </c>
      <c r="M29" s="77">
        <v>4760300</v>
      </c>
      <c r="N29" s="77">
        <v>44091900</v>
      </c>
      <c r="O29" s="78">
        <f t="shared" si="8"/>
        <v>0</v>
      </c>
    </row>
    <row r="30" spans="1:15" s="1" customFormat="1" ht="11.25">
      <c r="A30" s="67" t="s">
        <v>14</v>
      </c>
      <c r="B30" s="24">
        <v>10500000</v>
      </c>
      <c r="C30" s="28"/>
      <c r="D30" s="28"/>
      <c r="E30" s="24">
        <v>0</v>
      </c>
      <c r="F30" s="25">
        <f t="shared" si="9"/>
        <v>10500000</v>
      </c>
      <c r="G30" s="32">
        <v>794900</v>
      </c>
      <c r="H30" s="32">
        <v>7362500</v>
      </c>
      <c r="I30" s="25">
        <f t="shared" si="1"/>
        <v>3137500</v>
      </c>
      <c r="J30" s="73">
        <f t="shared" si="7"/>
        <v>794900</v>
      </c>
      <c r="K30" s="73">
        <f t="shared" si="7"/>
        <v>7362500</v>
      </c>
      <c r="L30" s="26">
        <v>0</v>
      </c>
      <c r="M30" s="32">
        <v>794900</v>
      </c>
      <c r="N30" s="32">
        <v>7362500</v>
      </c>
      <c r="O30" s="78">
        <f t="shared" si="8"/>
        <v>0</v>
      </c>
    </row>
    <row r="31" spans="1:15" s="1" customFormat="1" ht="11.25">
      <c r="A31" s="67" t="s">
        <v>28</v>
      </c>
      <c r="B31" s="24">
        <v>20500000</v>
      </c>
      <c r="C31" s="28"/>
      <c r="D31" s="28"/>
      <c r="E31" s="24">
        <v>0</v>
      </c>
      <c r="F31" s="25">
        <f t="shared" si="9"/>
        <v>20500000</v>
      </c>
      <c r="G31" s="77">
        <v>1587900</v>
      </c>
      <c r="H31" s="77">
        <v>14707800</v>
      </c>
      <c r="I31" s="25">
        <f t="shared" si="1"/>
        <v>5792200</v>
      </c>
      <c r="J31" s="73">
        <f t="shared" si="7"/>
        <v>1587900</v>
      </c>
      <c r="K31" s="73">
        <f t="shared" si="7"/>
        <v>14707800</v>
      </c>
      <c r="L31" s="26">
        <v>0</v>
      </c>
      <c r="M31" s="77">
        <v>1587900</v>
      </c>
      <c r="N31" s="77">
        <v>14707800</v>
      </c>
      <c r="O31" s="78">
        <f t="shared" si="8"/>
        <v>0</v>
      </c>
    </row>
    <row r="32" spans="1:15" s="1" customFormat="1" ht="11.25">
      <c r="A32" s="66" t="s">
        <v>15</v>
      </c>
      <c r="B32" s="25">
        <f aca="true" t="shared" si="10" ref="B32:H32">(B33+B38)</f>
        <v>317073501</v>
      </c>
      <c r="C32" s="25">
        <f t="shared" si="10"/>
        <v>0</v>
      </c>
      <c r="D32" s="25">
        <f t="shared" si="10"/>
        <v>25000000</v>
      </c>
      <c r="E32" s="25">
        <f t="shared" si="10"/>
        <v>57000000</v>
      </c>
      <c r="F32" s="25">
        <f t="shared" si="10"/>
        <v>285073501</v>
      </c>
      <c r="G32" s="69">
        <f t="shared" si="10"/>
        <v>33400498</v>
      </c>
      <c r="H32" s="69">
        <f t="shared" si="10"/>
        <v>228911919</v>
      </c>
      <c r="I32" s="69">
        <f t="shared" si="1"/>
        <v>56161582</v>
      </c>
      <c r="J32" s="69">
        <f aca="true" t="shared" si="11" ref="J32:O32">(J33+J38)</f>
        <v>28873472</v>
      </c>
      <c r="K32" s="69">
        <f t="shared" si="11"/>
        <v>224384893</v>
      </c>
      <c r="L32" s="25">
        <f t="shared" si="11"/>
        <v>4527026</v>
      </c>
      <c r="M32" s="69">
        <f t="shared" si="11"/>
        <v>28873472</v>
      </c>
      <c r="N32" s="69">
        <f t="shared" si="11"/>
        <v>163884893</v>
      </c>
      <c r="O32" s="75">
        <f t="shared" si="11"/>
        <v>60500000</v>
      </c>
    </row>
    <row r="33" spans="1:15" s="1" customFormat="1" ht="11.25">
      <c r="A33" s="66" t="s">
        <v>49</v>
      </c>
      <c r="B33" s="25">
        <f>(B34+B35+B36+B37)</f>
        <v>66000000</v>
      </c>
      <c r="C33" s="25">
        <f>(C34+C35+C36+C37)</f>
        <v>0</v>
      </c>
      <c r="D33" s="25">
        <f>(D34+D35+D36+D37)</f>
        <v>3000000</v>
      </c>
      <c r="E33" s="25">
        <f>(E34+E35+E36+E37)</f>
        <v>49000000</v>
      </c>
      <c r="F33" s="25">
        <f>(F34+F35+F36+F37)</f>
        <v>20000000</v>
      </c>
      <c r="G33" s="25">
        <f aca="true" t="shared" si="12" ref="G33:O33">(G34+G35+G36+G37)</f>
        <v>0</v>
      </c>
      <c r="H33" s="25">
        <f t="shared" si="12"/>
        <v>0</v>
      </c>
      <c r="I33" s="25">
        <f t="shared" si="1"/>
        <v>20000000</v>
      </c>
      <c r="J33" s="25">
        <f t="shared" si="12"/>
        <v>0</v>
      </c>
      <c r="K33" s="25">
        <f t="shared" si="12"/>
        <v>0</v>
      </c>
      <c r="L33" s="25">
        <f t="shared" si="12"/>
        <v>0</v>
      </c>
      <c r="M33" s="25">
        <f t="shared" si="12"/>
        <v>0</v>
      </c>
      <c r="N33" s="25">
        <f t="shared" si="12"/>
        <v>0</v>
      </c>
      <c r="O33" s="117">
        <f t="shared" si="12"/>
        <v>0</v>
      </c>
    </row>
    <row r="34" spans="1:15" s="1" customFormat="1" ht="11.25">
      <c r="A34" s="116" t="s">
        <v>29</v>
      </c>
      <c r="B34" s="24">
        <v>50000000</v>
      </c>
      <c r="C34" s="122"/>
      <c r="D34" s="122"/>
      <c r="E34" s="24">
        <v>40000000</v>
      </c>
      <c r="F34" s="25">
        <f>B34+C34+D34-E34</f>
        <v>10000000</v>
      </c>
      <c r="G34" s="77">
        <v>0</v>
      </c>
      <c r="H34" s="24">
        <v>0</v>
      </c>
      <c r="I34" s="25">
        <f t="shared" si="1"/>
        <v>10000000</v>
      </c>
      <c r="J34" s="73">
        <f>G34</f>
        <v>0</v>
      </c>
      <c r="K34" s="73">
        <f aca="true" t="shared" si="13" ref="K34:K49">H34</f>
        <v>0</v>
      </c>
      <c r="L34" s="25">
        <v>0</v>
      </c>
      <c r="M34" s="24">
        <v>0</v>
      </c>
      <c r="N34" s="25">
        <v>0</v>
      </c>
      <c r="O34" s="118">
        <f>(K34-N34)</f>
        <v>0</v>
      </c>
    </row>
    <row r="35" spans="1:15" s="1" customFormat="1" ht="11.25">
      <c r="A35" s="67" t="s">
        <v>30</v>
      </c>
      <c r="B35" s="24">
        <v>10000000</v>
      </c>
      <c r="C35" s="122"/>
      <c r="D35" s="122"/>
      <c r="E35" s="24">
        <v>8000000</v>
      </c>
      <c r="F35" s="25">
        <f>B35+C35+D35-E35</f>
        <v>2000000</v>
      </c>
      <c r="G35" s="77">
        <v>0</v>
      </c>
      <c r="H35" s="24">
        <v>0</v>
      </c>
      <c r="I35" s="25">
        <f t="shared" si="1"/>
        <v>2000000</v>
      </c>
      <c r="J35" s="73">
        <f>G35</f>
        <v>0</v>
      </c>
      <c r="K35" s="73">
        <f t="shared" si="13"/>
        <v>0</v>
      </c>
      <c r="L35" s="26">
        <v>0</v>
      </c>
      <c r="M35" s="24">
        <v>0</v>
      </c>
      <c r="N35" s="25">
        <v>0</v>
      </c>
      <c r="O35" s="118">
        <f>(K35-N35)</f>
        <v>0</v>
      </c>
    </row>
    <row r="36" spans="1:15" s="1" customFormat="1" ht="11.25">
      <c r="A36" s="67" t="s">
        <v>31</v>
      </c>
      <c r="B36" s="24">
        <v>5000000</v>
      </c>
      <c r="C36" s="122"/>
      <c r="D36" s="122">
        <v>3000000</v>
      </c>
      <c r="E36" s="24"/>
      <c r="F36" s="25">
        <f>B36+C36+D36-E36</f>
        <v>8000000</v>
      </c>
      <c r="G36" s="77">
        <v>0</v>
      </c>
      <c r="H36" s="24">
        <v>0</v>
      </c>
      <c r="I36" s="25">
        <f t="shared" si="1"/>
        <v>8000000</v>
      </c>
      <c r="J36" s="73">
        <f>G36</f>
        <v>0</v>
      </c>
      <c r="K36" s="73">
        <f t="shared" si="13"/>
        <v>0</v>
      </c>
      <c r="L36" s="26">
        <v>0</v>
      </c>
      <c r="M36" s="24">
        <v>0</v>
      </c>
      <c r="N36" s="25">
        <v>0</v>
      </c>
      <c r="O36" s="118">
        <f>(K36-N36)</f>
        <v>0</v>
      </c>
    </row>
    <row r="37" spans="1:15" s="1" customFormat="1" ht="11.25">
      <c r="A37" s="67" t="s">
        <v>86</v>
      </c>
      <c r="B37" s="24">
        <v>1000000</v>
      </c>
      <c r="C37" s="122"/>
      <c r="D37" s="122"/>
      <c r="E37" s="24">
        <v>1000000</v>
      </c>
      <c r="F37" s="25">
        <f>B37+C37+D37-E37</f>
        <v>0</v>
      </c>
      <c r="G37" s="77">
        <v>0</v>
      </c>
      <c r="H37" s="24">
        <v>0</v>
      </c>
      <c r="I37" s="25">
        <f t="shared" si="1"/>
        <v>0</v>
      </c>
      <c r="J37" s="73">
        <f>G37</f>
        <v>0</v>
      </c>
      <c r="K37" s="73">
        <f t="shared" si="13"/>
        <v>0</v>
      </c>
      <c r="L37" s="26">
        <v>0</v>
      </c>
      <c r="M37" s="24">
        <v>0</v>
      </c>
      <c r="N37" s="25">
        <v>0</v>
      </c>
      <c r="O37" s="83">
        <f>(K37-N37)</f>
        <v>0</v>
      </c>
    </row>
    <row r="38" spans="1:15" s="1" customFormat="1" ht="11.25">
      <c r="A38" s="66" t="s">
        <v>33</v>
      </c>
      <c r="B38" s="25">
        <f>SUM(B39:B49)</f>
        <v>251073501</v>
      </c>
      <c r="C38" s="25">
        <f>SUM(C39:C49)</f>
        <v>0</v>
      </c>
      <c r="D38" s="25">
        <f>SUM(D39:D49)</f>
        <v>22000000</v>
      </c>
      <c r="E38" s="25">
        <f aca="true" t="shared" si="14" ref="E38:K38">SUM(E39:E49)</f>
        <v>8000000</v>
      </c>
      <c r="F38" s="134">
        <f t="shared" si="14"/>
        <v>265073501</v>
      </c>
      <c r="G38" s="25">
        <f t="shared" si="14"/>
        <v>33400498</v>
      </c>
      <c r="H38" s="25">
        <f t="shared" si="14"/>
        <v>228911919</v>
      </c>
      <c r="I38" s="25">
        <f t="shared" si="14"/>
        <v>36161582</v>
      </c>
      <c r="J38" s="25">
        <f t="shared" si="14"/>
        <v>28873472</v>
      </c>
      <c r="K38" s="25">
        <f t="shared" si="14"/>
        <v>224384893</v>
      </c>
      <c r="L38" s="25">
        <f>SUM(L39:L49)</f>
        <v>4527026</v>
      </c>
      <c r="M38" s="25">
        <f>SUM(M39:M49)</f>
        <v>28873472</v>
      </c>
      <c r="N38" s="25">
        <f>SUM(N39:N49)</f>
        <v>163884893</v>
      </c>
      <c r="O38" s="75">
        <f>SUM(O39:O49)</f>
        <v>60500000</v>
      </c>
    </row>
    <row r="39" spans="1:15" s="1" customFormat="1" ht="11.25">
      <c r="A39" s="67" t="s">
        <v>34</v>
      </c>
      <c r="B39" s="5">
        <v>110000000</v>
      </c>
      <c r="C39" s="122"/>
      <c r="D39" s="122">
        <v>22000000</v>
      </c>
      <c r="E39" s="24">
        <v>0</v>
      </c>
      <c r="F39" s="25">
        <f>B39+C39+D39-E39</f>
        <v>132000000</v>
      </c>
      <c r="G39" s="77">
        <v>25685343</v>
      </c>
      <c r="H39" s="77">
        <v>130732551</v>
      </c>
      <c r="I39" s="25">
        <f t="shared" si="1"/>
        <v>1267449</v>
      </c>
      <c r="J39" s="73">
        <f>G39</f>
        <v>25685343</v>
      </c>
      <c r="K39" s="73">
        <f t="shared" si="13"/>
        <v>130732551</v>
      </c>
      <c r="L39" s="26">
        <v>0</v>
      </c>
      <c r="M39" s="77">
        <v>25685343</v>
      </c>
      <c r="N39" s="77">
        <v>130732551</v>
      </c>
      <c r="O39" s="118">
        <f>(K39-N39)</f>
        <v>0</v>
      </c>
    </row>
    <row r="40" spans="1:15" s="1" customFormat="1" ht="11.25">
      <c r="A40" s="67" t="s">
        <v>35</v>
      </c>
      <c r="B40" s="24">
        <v>10000000</v>
      </c>
      <c r="C40" s="3"/>
      <c r="D40" s="3"/>
      <c r="E40" s="24"/>
      <c r="F40" s="25">
        <f>B40+C40+D40-E40</f>
        <v>10000000</v>
      </c>
      <c r="G40" s="77">
        <v>578490</v>
      </c>
      <c r="H40" s="77">
        <v>5677659</v>
      </c>
      <c r="I40" s="25">
        <f t="shared" si="1"/>
        <v>4322341</v>
      </c>
      <c r="J40" s="73">
        <f>G40</f>
        <v>578490</v>
      </c>
      <c r="K40" s="73">
        <f t="shared" si="13"/>
        <v>5677659</v>
      </c>
      <c r="L40" s="26">
        <v>0</v>
      </c>
      <c r="M40" s="77">
        <v>578490</v>
      </c>
      <c r="N40" s="77">
        <v>5677659</v>
      </c>
      <c r="O40" s="118">
        <f>(K40-N40)</f>
        <v>0</v>
      </c>
    </row>
    <row r="41" spans="1:15" s="1" customFormat="1" ht="11.25">
      <c r="A41" s="67" t="s">
        <v>36</v>
      </c>
      <c r="B41" s="24">
        <v>15000000</v>
      </c>
      <c r="C41" s="122"/>
      <c r="D41" s="3"/>
      <c r="E41" s="24"/>
      <c r="F41" s="25">
        <f>B41+C41+D41-E41</f>
        <v>15000000</v>
      </c>
      <c r="G41" s="77">
        <v>0</v>
      </c>
      <c r="H41" s="77">
        <v>5500000</v>
      </c>
      <c r="I41" s="25">
        <f t="shared" si="1"/>
        <v>9500000</v>
      </c>
      <c r="J41" s="73">
        <f>G41</f>
        <v>0</v>
      </c>
      <c r="K41" s="73">
        <f t="shared" si="13"/>
        <v>5500000</v>
      </c>
      <c r="L41" s="26">
        <v>0</v>
      </c>
      <c r="M41" s="77">
        <v>0</v>
      </c>
      <c r="N41" s="77">
        <v>0</v>
      </c>
      <c r="O41" s="118">
        <f>(K41-N41)</f>
        <v>5500000</v>
      </c>
    </row>
    <row r="42" spans="1:15" s="1" customFormat="1" ht="11.25">
      <c r="A42" s="67" t="s">
        <v>37</v>
      </c>
      <c r="B42" s="24">
        <v>4000000</v>
      </c>
      <c r="C42" s="3"/>
      <c r="D42" s="3"/>
      <c r="E42" s="24">
        <v>2000000</v>
      </c>
      <c r="F42" s="25">
        <f>B42+C42+D42-E42</f>
        <v>2000000</v>
      </c>
      <c r="G42" s="77">
        <v>0</v>
      </c>
      <c r="H42" s="77">
        <v>790000</v>
      </c>
      <c r="I42" s="25">
        <f t="shared" si="1"/>
        <v>1210000</v>
      </c>
      <c r="J42" s="73">
        <f>G42</f>
        <v>0</v>
      </c>
      <c r="K42" s="73">
        <f t="shared" si="13"/>
        <v>790000</v>
      </c>
      <c r="L42" s="26">
        <v>0</v>
      </c>
      <c r="M42" s="77">
        <v>0</v>
      </c>
      <c r="N42" s="77">
        <v>790000</v>
      </c>
      <c r="O42" s="118">
        <f aca="true" t="shared" si="15" ref="O42:O54">(K42-N42)</f>
        <v>0</v>
      </c>
    </row>
    <row r="43" spans="1:15" s="1" customFormat="1" ht="11.25">
      <c r="A43" s="116" t="s">
        <v>38</v>
      </c>
      <c r="B43" s="24">
        <v>20000000</v>
      </c>
      <c r="C43" s="3"/>
      <c r="D43" s="3"/>
      <c r="E43" s="24"/>
      <c r="F43" s="25">
        <f>B43+C43+D43-E43</f>
        <v>20000000</v>
      </c>
      <c r="G43" s="77">
        <v>4527026</v>
      </c>
      <c r="H43" s="77">
        <v>19598828</v>
      </c>
      <c r="I43" s="25">
        <f t="shared" si="1"/>
        <v>401172</v>
      </c>
      <c r="J43" s="73">
        <v>0</v>
      </c>
      <c r="K43" s="73">
        <v>15071802</v>
      </c>
      <c r="L43" s="26">
        <v>4527026</v>
      </c>
      <c r="M43" s="77">
        <v>0</v>
      </c>
      <c r="N43" s="69">
        <v>15071802</v>
      </c>
      <c r="O43" s="118">
        <f t="shared" si="15"/>
        <v>0</v>
      </c>
    </row>
    <row r="44" spans="1:15" s="1" customFormat="1" ht="11.25">
      <c r="A44" s="67" t="s">
        <v>85</v>
      </c>
      <c r="B44" s="24">
        <v>5073501</v>
      </c>
      <c r="C44" s="3"/>
      <c r="D44" s="3"/>
      <c r="E44" s="24"/>
      <c r="F44" s="25">
        <f aca="true" t="shared" si="16" ref="F44:F54">B44+C44+D44-E44</f>
        <v>5073501</v>
      </c>
      <c r="G44" s="77">
        <v>586639</v>
      </c>
      <c r="H44" s="77">
        <v>3372611</v>
      </c>
      <c r="I44" s="25">
        <f t="shared" si="1"/>
        <v>1700890</v>
      </c>
      <c r="J44" s="73">
        <f aca="true" t="shared" si="17" ref="J44:J49">G44</f>
        <v>586639</v>
      </c>
      <c r="K44" s="73">
        <f t="shared" si="13"/>
        <v>3372611</v>
      </c>
      <c r="L44" s="26">
        <v>0</v>
      </c>
      <c r="M44" s="24">
        <v>586639</v>
      </c>
      <c r="N44" s="25">
        <v>3372611</v>
      </c>
      <c r="O44" s="83">
        <f t="shared" si="15"/>
        <v>0</v>
      </c>
    </row>
    <row r="45" spans="1:15" s="1" customFormat="1" ht="11.25">
      <c r="A45" s="67" t="s">
        <v>40</v>
      </c>
      <c r="B45" s="24">
        <v>3000000</v>
      </c>
      <c r="C45" s="122"/>
      <c r="D45" s="122"/>
      <c r="E45" s="24"/>
      <c r="F45" s="25">
        <f t="shared" si="16"/>
        <v>3000000</v>
      </c>
      <c r="G45" s="77">
        <v>0</v>
      </c>
      <c r="H45" s="77">
        <v>297500</v>
      </c>
      <c r="I45" s="25">
        <f t="shared" si="1"/>
        <v>2702500</v>
      </c>
      <c r="J45" s="73">
        <f t="shared" si="17"/>
        <v>0</v>
      </c>
      <c r="K45" s="73">
        <f t="shared" si="13"/>
        <v>297500</v>
      </c>
      <c r="L45" s="26">
        <v>0</v>
      </c>
      <c r="M45" s="24">
        <v>0</v>
      </c>
      <c r="N45" s="25">
        <v>297500</v>
      </c>
      <c r="O45" s="118">
        <f t="shared" si="15"/>
        <v>0</v>
      </c>
    </row>
    <row r="46" spans="1:15" s="1" customFormat="1" ht="11.25">
      <c r="A46" s="67" t="s">
        <v>41</v>
      </c>
      <c r="B46" s="24">
        <v>72000000</v>
      </c>
      <c r="C46" s="122"/>
      <c r="D46" s="122">
        <v>0</v>
      </c>
      <c r="E46" s="24"/>
      <c r="F46" s="25">
        <f t="shared" si="16"/>
        <v>72000000</v>
      </c>
      <c r="G46" s="77">
        <v>2023000</v>
      </c>
      <c r="H46" s="77">
        <v>62393000</v>
      </c>
      <c r="I46" s="25">
        <f t="shared" si="1"/>
        <v>9607000</v>
      </c>
      <c r="J46" s="73">
        <f t="shared" si="17"/>
        <v>2023000</v>
      </c>
      <c r="K46" s="73">
        <f t="shared" si="13"/>
        <v>62393000</v>
      </c>
      <c r="L46" s="26">
        <v>0</v>
      </c>
      <c r="M46" s="24">
        <v>2023000</v>
      </c>
      <c r="N46" s="25">
        <v>7393000</v>
      </c>
      <c r="O46" s="118">
        <f t="shared" si="15"/>
        <v>55000000</v>
      </c>
    </row>
    <row r="47" spans="1:15" s="1" customFormat="1" ht="11.25">
      <c r="A47" s="116" t="s">
        <v>104</v>
      </c>
      <c r="B47" s="24">
        <v>1000000</v>
      </c>
      <c r="C47" s="122"/>
      <c r="D47" s="122"/>
      <c r="E47" s="24">
        <v>1000000</v>
      </c>
      <c r="F47" s="25">
        <f t="shared" si="16"/>
        <v>0</v>
      </c>
      <c r="G47" s="77">
        <v>0</v>
      </c>
      <c r="H47" s="77">
        <v>0</v>
      </c>
      <c r="I47" s="25">
        <f t="shared" si="1"/>
        <v>0</v>
      </c>
      <c r="J47" s="73">
        <f t="shared" si="17"/>
        <v>0</v>
      </c>
      <c r="K47" s="73">
        <f t="shared" si="13"/>
        <v>0</v>
      </c>
      <c r="L47" s="26">
        <v>0</v>
      </c>
      <c r="M47" s="24">
        <v>0</v>
      </c>
      <c r="N47" s="25">
        <v>0</v>
      </c>
      <c r="O47" s="118">
        <f t="shared" si="15"/>
        <v>0</v>
      </c>
    </row>
    <row r="48" spans="1:15" s="1" customFormat="1" ht="11.25">
      <c r="A48" s="116" t="s">
        <v>105</v>
      </c>
      <c r="B48" s="24">
        <v>10000000</v>
      </c>
      <c r="C48" s="122"/>
      <c r="D48" s="122"/>
      <c r="E48" s="24">
        <v>5000000</v>
      </c>
      <c r="F48" s="25">
        <f t="shared" si="16"/>
        <v>5000000</v>
      </c>
      <c r="G48" s="77">
        <v>0</v>
      </c>
      <c r="H48" s="77">
        <v>0</v>
      </c>
      <c r="I48" s="25">
        <f t="shared" si="1"/>
        <v>5000000</v>
      </c>
      <c r="J48" s="73">
        <f t="shared" si="17"/>
        <v>0</v>
      </c>
      <c r="K48" s="73">
        <f t="shared" si="13"/>
        <v>0</v>
      </c>
      <c r="L48" s="26">
        <v>0</v>
      </c>
      <c r="M48" s="24">
        <v>0</v>
      </c>
      <c r="N48" s="25">
        <v>0</v>
      </c>
      <c r="O48" s="118">
        <f t="shared" si="15"/>
        <v>0</v>
      </c>
    </row>
    <row r="49" spans="1:15" s="1" customFormat="1" ht="11.25">
      <c r="A49" s="67" t="s">
        <v>87</v>
      </c>
      <c r="B49" s="24">
        <v>1000000</v>
      </c>
      <c r="C49" s="122"/>
      <c r="D49" s="122"/>
      <c r="E49" s="24"/>
      <c r="F49" s="25">
        <f t="shared" si="16"/>
        <v>1000000</v>
      </c>
      <c r="G49" s="77">
        <v>0</v>
      </c>
      <c r="H49" s="24">
        <v>549770</v>
      </c>
      <c r="I49" s="25">
        <f t="shared" si="1"/>
        <v>450230</v>
      </c>
      <c r="J49" s="73">
        <f t="shared" si="17"/>
        <v>0</v>
      </c>
      <c r="K49" s="73">
        <f t="shared" si="13"/>
        <v>549770</v>
      </c>
      <c r="L49" s="26">
        <v>0</v>
      </c>
      <c r="M49" s="24">
        <v>0</v>
      </c>
      <c r="N49" s="25">
        <v>549770</v>
      </c>
      <c r="O49" s="83">
        <f t="shared" si="15"/>
        <v>0</v>
      </c>
    </row>
    <row r="50" spans="1:15" s="1" customFormat="1" ht="11.25">
      <c r="A50" s="66" t="s">
        <v>44</v>
      </c>
      <c r="B50" s="24">
        <f>SUM(B51+B52+B53)</f>
        <v>275000000</v>
      </c>
      <c r="C50" s="24">
        <f>SUM(C51+C52+C53)</f>
        <v>0</v>
      </c>
      <c r="D50" s="24">
        <f>SUM(D51+D52+D53)</f>
        <v>18000000</v>
      </c>
      <c r="E50" s="24">
        <f>SUM(E51+E52+E53)</f>
        <v>0</v>
      </c>
      <c r="F50" s="24">
        <f>(F51+F52+F53)</f>
        <v>293000000</v>
      </c>
      <c r="G50" s="24">
        <f aca="true" t="shared" si="18" ref="G50:N50">(G51+G52+G53)</f>
        <v>12000000</v>
      </c>
      <c r="H50" s="24">
        <f t="shared" si="18"/>
        <v>255687311</v>
      </c>
      <c r="I50" s="25">
        <f t="shared" si="1"/>
        <v>37312689</v>
      </c>
      <c r="J50" s="73">
        <f>G50</f>
        <v>12000000</v>
      </c>
      <c r="K50" s="24">
        <f t="shared" si="18"/>
        <v>255687311</v>
      </c>
      <c r="L50" s="24">
        <f t="shared" si="18"/>
        <v>0</v>
      </c>
      <c r="M50" s="24">
        <f t="shared" si="18"/>
        <v>12000000</v>
      </c>
      <c r="N50" s="24">
        <f t="shared" si="18"/>
        <v>255687311</v>
      </c>
      <c r="O50" s="118">
        <f t="shared" si="15"/>
        <v>0</v>
      </c>
    </row>
    <row r="51" spans="1:15" s="1" customFormat="1" ht="11.25">
      <c r="A51" s="116" t="s">
        <v>95</v>
      </c>
      <c r="B51" s="24">
        <v>200000000</v>
      </c>
      <c r="C51" s="122"/>
      <c r="D51" s="122">
        <v>0</v>
      </c>
      <c r="E51" s="24">
        <v>0</v>
      </c>
      <c r="F51" s="25">
        <f t="shared" si="16"/>
        <v>200000000</v>
      </c>
      <c r="G51" s="77">
        <v>0</v>
      </c>
      <c r="H51" s="77">
        <v>177708438</v>
      </c>
      <c r="I51" s="25">
        <f t="shared" si="1"/>
        <v>22291562</v>
      </c>
      <c r="J51" s="73">
        <f>G51</f>
        <v>0</v>
      </c>
      <c r="K51" s="73">
        <f>H51</f>
        <v>177708438</v>
      </c>
      <c r="L51" s="26">
        <v>0</v>
      </c>
      <c r="M51" s="24">
        <v>0</v>
      </c>
      <c r="N51" s="24">
        <v>177708438</v>
      </c>
      <c r="O51" s="118">
        <f t="shared" si="15"/>
        <v>0</v>
      </c>
    </row>
    <row r="52" spans="1:15" s="1" customFormat="1" ht="11.25">
      <c r="A52" s="67" t="s">
        <v>83</v>
      </c>
      <c r="B52" s="24">
        <v>15000000</v>
      </c>
      <c r="C52" s="3"/>
      <c r="D52" s="3"/>
      <c r="E52" s="24"/>
      <c r="F52" s="25">
        <f t="shared" si="16"/>
        <v>15000000</v>
      </c>
      <c r="G52" s="77">
        <v>0</v>
      </c>
      <c r="H52" s="30">
        <v>0</v>
      </c>
      <c r="I52" s="25">
        <f t="shared" si="1"/>
        <v>15000000</v>
      </c>
      <c r="J52" s="73">
        <f>G52</f>
        <v>0</v>
      </c>
      <c r="K52" s="73">
        <f>H52</f>
        <v>0</v>
      </c>
      <c r="L52" s="26">
        <v>0</v>
      </c>
      <c r="M52" s="24">
        <v>0</v>
      </c>
      <c r="N52" s="25">
        <v>0</v>
      </c>
      <c r="O52" s="83">
        <f t="shared" si="15"/>
        <v>0</v>
      </c>
    </row>
    <row r="53" spans="1:15" s="27" customFormat="1" ht="11.25">
      <c r="A53" s="67" t="s">
        <v>47</v>
      </c>
      <c r="B53" s="24">
        <v>60000000</v>
      </c>
      <c r="C53" s="122"/>
      <c r="D53" s="122">
        <v>18000000</v>
      </c>
      <c r="E53" s="24"/>
      <c r="F53" s="25">
        <f t="shared" si="16"/>
        <v>78000000</v>
      </c>
      <c r="G53" s="77">
        <v>12000000</v>
      </c>
      <c r="H53" s="30">
        <v>77978873</v>
      </c>
      <c r="I53" s="25">
        <f t="shared" si="1"/>
        <v>21127</v>
      </c>
      <c r="J53" s="73">
        <f>G53</f>
        <v>12000000</v>
      </c>
      <c r="K53" s="73">
        <f>H53</f>
        <v>77978873</v>
      </c>
      <c r="L53" s="26">
        <v>0</v>
      </c>
      <c r="M53" s="24">
        <v>12000000</v>
      </c>
      <c r="N53" s="24">
        <v>77978873</v>
      </c>
      <c r="O53" s="83">
        <f t="shared" si="15"/>
        <v>0</v>
      </c>
    </row>
    <row r="54" spans="1:16" s="1" customFormat="1" ht="12" thickBot="1">
      <c r="A54" s="131" t="s">
        <v>101</v>
      </c>
      <c r="B54" s="24">
        <v>60000000</v>
      </c>
      <c r="C54" s="123"/>
      <c r="D54" s="122">
        <v>18000000</v>
      </c>
      <c r="E54" s="24"/>
      <c r="F54" s="25">
        <f t="shared" si="16"/>
        <v>78000000</v>
      </c>
      <c r="G54" s="77">
        <v>12000000</v>
      </c>
      <c r="H54" s="30">
        <v>77978873</v>
      </c>
      <c r="I54" s="112">
        <f t="shared" si="1"/>
        <v>21127</v>
      </c>
      <c r="J54" s="113">
        <f>G54</f>
        <v>12000000</v>
      </c>
      <c r="K54" s="73">
        <f>H54</f>
        <v>77978873</v>
      </c>
      <c r="L54" s="114">
        <v>0</v>
      </c>
      <c r="M54" s="24">
        <v>12000000</v>
      </c>
      <c r="N54" s="24">
        <v>77978873</v>
      </c>
      <c r="O54" s="83">
        <f t="shared" si="15"/>
        <v>0</v>
      </c>
      <c r="P54" s="1" t="s">
        <v>88</v>
      </c>
    </row>
    <row r="55" spans="1:15" s="1" customFormat="1" ht="12" thickBot="1">
      <c r="A55" s="115" t="s">
        <v>76</v>
      </c>
      <c r="B55" s="108">
        <f aca="true" t="shared" si="19" ref="B55:O55">(B15+B16+B19+B23+B33+B38+B50)</f>
        <v>3608073501</v>
      </c>
      <c r="C55" s="108">
        <f t="shared" si="19"/>
        <v>0</v>
      </c>
      <c r="D55" s="108">
        <f t="shared" si="19"/>
        <v>57000000</v>
      </c>
      <c r="E55" s="108">
        <f t="shared" si="19"/>
        <v>57000000</v>
      </c>
      <c r="F55" s="108">
        <f t="shared" si="19"/>
        <v>3608073501</v>
      </c>
      <c r="G55" s="108">
        <f t="shared" si="19"/>
        <v>293391035</v>
      </c>
      <c r="H55" s="108">
        <f t="shared" si="19"/>
        <v>2833998428</v>
      </c>
      <c r="I55" s="108">
        <f t="shared" si="19"/>
        <v>774075073</v>
      </c>
      <c r="J55" s="108">
        <f t="shared" si="19"/>
        <v>288864009</v>
      </c>
      <c r="K55" s="108">
        <f t="shared" si="19"/>
        <v>2829471402</v>
      </c>
      <c r="L55" s="108">
        <f t="shared" si="19"/>
        <v>4527026</v>
      </c>
      <c r="M55" s="108">
        <f t="shared" si="19"/>
        <v>288864009</v>
      </c>
      <c r="N55" s="108">
        <f t="shared" si="19"/>
        <v>2768971402</v>
      </c>
      <c r="O55" s="119">
        <f t="shared" si="19"/>
        <v>60500000</v>
      </c>
    </row>
    <row r="56" spans="1:15" s="1" customFormat="1" ht="11.25">
      <c r="A56" s="51"/>
      <c r="B56" s="79"/>
      <c r="C56" s="51"/>
      <c r="D56" s="51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1:15" s="1" customFormat="1" ht="11.25">
      <c r="A57" s="98"/>
      <c r="B57" s="79"/>
      <c r="C57" s="51"/>
      <c r="D57" s="51"/>
      <c r="E57" s="79"/>
      <c r="F57" s="79"/>
      <c r="G57" s="99"/>
      <c r="H57" s="89"/>
      <c r="I57" s="79"/>
      <c r="J57" s="110"/>
      <c r="K57" s="79"/>
      <c r="L57" s="79"/>
      <c r="M57" s="79"/>
      <c r="N57" s="79"/>
      <c r="O57" s="79"/>
    </row>
    <row r="58" spans="1:15" s="40" customFormat="1" ht="11.25">
      <c r="A58" s="51"/>
      <c r="B58" s="111"/>
      <c r="C58" s="49"/>
      <c r="D58" s="49"/>
      <c r="E58" s="49"/>
      <c r="F58" s="111"/>
      <c r="G58" s="49"/>
      <c r="H58" s="49"/>
      <c r="I58" s="49"/>
      <c r="J58" s="49"/>
      <c r="K58" s="49"/>
      <c r="L58" s="49"/>
      <c r="M58" s="49"/>
      <c r="N58" s="49"/>
      <c r="O58" s="111"/>
    </row>
    <row r="59" spans="1:15" s="40" customFormat="1" ht="11.25">
      <c r="A59" s="51"/>
      <c r="B59" s="111"/>
      <c r="C59" s="49"/>
      <c r="D59" s="49"/>
      <c r="E59" s="49"/>
      <c r="F59" s="111"/>
      <c r="G59" s="49"/>
      <c r="H59" s="49"/>
      <c r="I59" s="49"/>
      <c r="J59" s="49"/>
      <c r="K59" s="49"/>
      <c r="L59" s="49"/>
      <c r="M59" s="49"/>
      <c r="N59" s="49"/>
      <c r="O59" s="111"/>
    </row>
    <row r="60" spans="1:15" s="40" customFormat="1" ht="12" thickBot="1">
      <c r="A60" s="151"/>
      <c r="B60" s="152"/>
      <c r="C60" s="49"/>
      <c r="D60" s="49"/>
      <c r="E60" s="49"/>
      <c r="F60" s="49"/>
      <c r="G60" s="49"/>
      <c r="H60" s="50"/>
      <c r="I60" s="50"/>
      <c r="J60" s="50"/>
      <c r="K60" s="50"/>
      <c r="L60" s="50"/>
      <c r="M60" s="50"/>
      <c r="N60" s="50"/>
      <c r="O60" s="50"/>
    </row>
    <row r="61" spans="1:15" s="1" customFormat="1" ht="15.75">
      <c r="A61" s="146" t="s">
        <v>17</v>
      </c>
      <c r="B61" s="11"/>
      <c r="C61" s="2"/>
      <c r="D61" s="2"/>
      <c r="E61" s="11"/>
      <c r="F61" s="11"/>
      <c r="G61" s="31"/>
      <c r="H61" s="11"/>
      <c r="I61" s="12"/>
      <c r="J61" s="11"/>
      <c r="K61" s="11"/>
      <c r="L61" s="11"/>
      <c r="M61" s="11"/>
      <c r="N61" s="11"/>
      <c r="O61" s="11"/>
    </row>
    <row r="62" spans="1:15" s="1" customFormat="1" ht="12.75">
      <c r="A62" s="53" t="s">
        <v>91</v>
      </c>
      <c r="B62" s="11"/>
      <c r="C62" s="2"/>
      <c r="D62" s="2"/>
      <c r="E62" s="11"/>
      <c r="F62" s="11"/>
      <c r="G62" s="31"/>
      <c r="H62" s="11"/>
      <c r="I62" s="12"/>
      <c r="J62" s="11"/>
      <c r="K62" s="11"/>
      <c r="L62" s="11"/>
      <c r="M62" s="11"/>
      <c r="N62" s="11"/>
      <c r="O62" s="11"/>
    </row>
    <row r="63" spans="2:15" s="1" customFormat="1" ht="18">
      <c r="B63" s="11"/>
      <c r="C63" s="2"/>
      <c r="D63" s="2"/>
      <c r="E63" s="11"/>
      <c r="F63" s="120"/>
      <c r="G63" s="121"/>
      <c r="H63" s="120"/>
      <c r="I63" s="12"/>
      <c r="J63" s="11"/>
      <c r="K63" s="11"/>
      <c r="L63" s="11"/>
      <c r="M63" s="11"/>
      <c r="N63" s="11"/>
      <c r="O63" s="11"/>
    </row>
    <row r="64" spans="2:15" s="1" customFormat="1" ht="18">
      <c r="B64" s="11"/>
      <c r="C64" s="2"/>
      <c r="D64" s="2"/>
      <c r="E64" s="11"/>
      <c r="F64" s="120"/>
      <c r="G64" s="121"/>
      <c r="H64" s="120"/>
      <c r="I64" s="12"/>
      <c r="J64" s="11"/>
      <c r="K64" s="11"/>
      <c r="L64" s="11"/>
      <c r="M64" s="11"/>
      <c r="N64" s="11"/>
      <c r="O64" s="11"/>
    </row>
    <row r="65" spans="2:15" s="1" customFormat="1" ht="11.25">
      <c r="B65" s="11"/>
      <c r="C65" s="2"/>
      <c r="D65" s="2"/>
      <c r="E65" s="11"/>
      <c r="F65" s="11"/>
      <c r="G65" s="22"/>
      <c r="H65" s="11"/>
      <c r="I65" s="12"/>
      <c r="J65" s="11"/>
      <c r="K65" s="11"/>
      <c r="L65" s="11"/>
      <c r="M65" s="11"/>
      <c r="N65" s="11"/>
      <c r="O65" s="11"/>
    </row>
    <row r="66" spans="2:15" s="1" customFormat="1" ht="11.25">
      <c r="B66" s="11"/>
      <c r="C66" s="2"/>
      <c r="D66" s="2"/>
      <c r="E66" s="11"/>
      <c r="F66" s="11"/>
      <c r="G66" s="22"/>
      <c r="H66" s="11"/>
      <c r="I66" s="12"/>
      <c r="J66" s="11"/>
      <c r="K66" s="11"/>
      <c r="L66" s="11"/>
      <c r="M66" s="11"/>
      <c r="N66" s="11"/>
      <c r="O66" s="11"/>
    </row>
    <row r="67" spans="2:15" s="1" customFormat="1" ht="11.25">
      <c r="B67" s="11"/>
      <c r="C67" s="2"/>
      <c r="D67" s="2"/>
      <c r="E67" s="11"/>
      <c r="F67" s="11"/>
      <c r="G67" s="22"/>
      <c r="H67" s="11"/>
      <c r="I67" s="12"/>
      <c r="J67" s="11"/>
      <c r="K67" s="11"/>
      <c r="L67" s="11"/>
      <c r="M67" s="11"/>
      <c r="N67" s="11"/>
      <c r="O67" s="11"/>
    </row>
    <row r="68" spans="2:15" s="1" customFormat="1" ht="11.25">
      <c r="B68" s="11"/>
      <c r="C68" s="2"/>
      <c r="D68" s="2"/>
      <c r="E68" s="11"/>
      <c r="F68" s="11"/>
      <c r="G68" s="22"/>
      <c r="H68" s="11"/>
      <c r="I68" s="12"/>
      <c r="J68" s="11"/>
      <c r="K68" s="11"/>
      <c r="L68" s="11"/>
      <c r="M68" s="11"/>
      <c r="N68" s="11"/>
      <c r="O68" s="11"/>
    </row>
    <row r="69" spans="2:15" s="1" customFormat="1" ht="11.25">
      <c r="B69" s="11"/>
      <c r="C69" s="2"/>
      <c r="D69" s="2"/>
      <c r="E69" s="11"/>
      <c r="F69" s="11"/>
      <c r="G69" s="22"/>
      <c r="H69" s="11"/>
      <c r="I69" s="12"/>
      <c r="J69" s="11"/>
      <c r="K69" s="11"/>
      <c r="L69" s="11"/>
      <c r="M69" s="11"/>
      <c r="N69" s="11"/>
      <c r="O69" s="11"/>
    </row>
    <row r="70" spans="2:15" s="1" customFormat="1" ht="11.25">
      <c r="B70" s="11"/>
      <c r="C70" s="2"/>
      <c r="D70" s="2"/>
      <c r="E70" s="11"/>
      <c r="F70" s="11"/>
      <c r="G70" s="22"/>
      <c r="H70" s="11"/>
      <c r="I70" s="12"/>
      <c r="J70" s="11"/>
      <c r="K70" s="11"/>
      <c r="L70" s="11"/>
      <c r="M70" s="11"/>
      <c r="N70" s="11"/>
      <c r="O70" s="11"/>
    </row>
    <row r="71" spans="2:15" s="1" customFormat="1" ht="11.25">
      <c r="B71" s="11"/>
      <c r="C71" s="2"/>
      <c r="D71" s="2"/>
      <c r="E71" s="11"/>
      <c r="F71" s="11"/>
      <c r="G71" s="22"/>
      <c r="H71" s="11"/>
      <c r="I71" s="12"/>
      <c r="J71" s="11"/>
      <c r="K71" s="11"/>
      <c r="L71" s="11"/>
      <c r="M71" s="11"/>
      <c r="N71" s="11"/>
      <c r="O71" s="11"/>
    </row>
    <row r="72" spans="2:15" s="1" customFormat="1" ht="11.25">
      <c r="B72" s="11"/>
      <c r="C72" s="2"/>
      <c r="D72" s="2"/>
      <c r="E72" s="11"/>
      <c r="F72" s="11"/>
      <c r="G72" s="22"/>
      <c r="H72" s="11"/>
      <c r="I72" s="12"/>
      <c r="J72" s="11"/>
      <c r="K72" s="11"/>
      <c r="L72" s="11"/>
      <c r="M72" s="11"/>
      <c r="N72" s="11"/>
      <c r="O72" s="11"/>
    </row>
    <row r="73" spans="2:15" s="1" customFormat="1" ht="11.25">
      <c r="B73" s="11"/>
      <c r="C73" s="2"/>
      <c r="D73" s="2"/>
      <c r="E73" s="11" t="s">
        <v>90</v>
      </c>
      <c r="F73" s="11"/>
      <c r="G73" s="22"/>
      <c r="H73" s="11"/>
      <c r="I73" s="12"/>
      <c r="J73" s="11"/>
      <c r="K73" s="11"/>
      <c r="L73" s="11"/>
      <c r="M73" s="11"/>
      <c r="N73" s="11"/>
      <c r="O73" s="11"/>
    </row>
    <row r="74" spans="2:15" s="1" customFormat="1" ht="11.25">
      <c r="B74" s="11"/>
      <c r="C74" s="2"/>
      <c r="D74" s="2"/>
      <c r="E74" s="11"/>
      <c r="F74" s="11"/>
      <c r="G74" s="22"/>
      <c r="H74" s="11"/>
      <c r="I74" s="12"/>
      <c r="J74" s="11"/>
      <c r="K74" s="11"/>
      <c r="L74" s="11"/>
      <c r="M74" s="11"/>
      <c r="N74" s="11"/>
      <c r="O74" s="11"/>
    </row>
    <row r="75" spans="2:15" s="1" customFormat="1" ht="11.25">
      <c r="B75" s="11"/>
      <c r="C75" s="2"/>
      <c r="D75" s="2"/>
      <c r="E75" s="11"/>
      <c r="F75" s="11"/>
      <c r="G75" s="22"/>
      <c r="H75" s="11"/>
      <c r="I75" s="12"/>
      <c r="J75" s="11"/>
      <c r="K75" s="11"/>
      <c r="L75" s="11"/>
      <c r="M75" s="11"/>
      <c r="N75" s="11"/>
      <c r="O75" s="11"/>
    </row>
    <row r="76" spans="2:15" s="1" customFormat="1" ht="11.25">
      <c r="B76" s="11"/>
      <c r="C76" s="2"/>
      <c r="D76" s="2"/>
      <c r="E76" s="11"/>
      <c r="F76" s="11"/>
      <c r="G76" s="22"/>
      <c r="H76" s="11"/>
      <c r="I76" s="12"/>
      <c r="J76" s="11"/>
      <c r="K76" s="11"/>
      <c r="L76" s="11"/>
      <c r="M76" s="11"/>
      <c r="N76" s="11"/>
      <c r="O76" s="11"/>
    </row>
    <row r="77" spans="2:15" s="1" customFormat="1" ht="11.25">
      <c r="B77" s="11"/>
      <c r="C77" s="2"/>
      <c r="D77" s="2"/>
      <c r="E77" s="11"/>
      <c r="F77" s="11"/>
      <c r="G77" s="22"/>
      <c r="H77" s="11"/>
      <c r="I77" s="12"/>
      <c r="J77" s="11"/>
      <c r="K77" s="11"/>
      <c r="L77" s="11"/>
      <c r="M77" s="11"/>
      <c r="N77" s="11"/>
      <c r="O77" s="11"/>
    </row>
    <row r="78" spans="2:15" s="1" customFormat="1" ht="11.25">
      <c r="B78" s="11"/>
      <c r="C78" s="2"/>
      <c r="D78" s="2"/>
      <c r="E78" s="11"/>
      <c r="F78" s="11"/>
      <c r="G78" s="22"/>
      <c r="H78" s="11"/>
      <c r="I78" s="12"/>
      <c r="J78" s="11"/>
      <c r="K78" s="11"/>
      <c r="L78" s="11"/>
      <c r="M78" s="11"/>
      <c r="N78" s="11"/>
      <c r="O78" s="11"/>
    </row>
    <row r="79" spans="2:15" s="1" customFormat="1" ht="11.25">
      <c r="B79" s="11"/>
      <c r="C79" s="2"/>
      <c r="D79" s="2"/>
      <c r="E79" s="11"/>
      <c r="F79" s="11"/>
      <c r="G79" s="22"/>
      <c r="H79" s="11"/>
      <c r="I79" s="12"/>
      <c r="J79" s="11"/>
      <c r="K79" s="11"/>
      <c r="L79" s="11"/>
      <c r="M79" s="11"/>
      <c r="N79" s="11"/>
      <c r="O79" s="11"/>
    </row>
    <row r="80" spans="2:15" s="1" customFormat="1" ht="11.25">
      <c r="B80" s="11"/>
      <c r="C80" s="2"/>
      <c r="D80" s="2"/>
      <c r="E80" s="11"/>
      <c r="F80" s="11"/>
      <c r="G80" s="22"/>
      <c r="H80" s="11"/>
      <c r="I80" s="12"/>
      <c r="J80" s="11"/>
      <c r="K80" s="11"/>
      <c r="L80" s="11"/>
      <c r="M80" s="11"/>
      <c r="N80" s="11"/>
      <c r="O80" s="11"/>
    </row>
    <row r="81" spans="2:15" s="1" customFormat="1" ht="11.25">
      <c r="B81" s="11"/>
      <c r="C81" s="2"/>
      <c r="D81" s="2"/>
      <c r="E81" s="11"/>
      <c r="F81" s="11"/>
      <c r="G81" s="22"/>
      <c r="H81" s="11"/>
      <c r="I81" s="12"/>
      <c r="J81" s="11"/>
      <c r="K81" s="11"/>
      <c r="L81" s="11"/>
      <c r="M81" s="11"/>
      <c r="N81" s="11"/>
      <c r="O81" s="11"/>
    </row>
    <row r="82" spans="2:15" s="1" customFormat="1" ht="11.25">
      <c r="B82" s="11"/>
      <c r="C82" s="2"/>
      <c r="D82" s="2"/>
      <c r="E82" s="11"/>
      <c r="F82" s="11"/>
      <c r="G82" s="22"/>
      <c r="H82" s="11"/>
      <c r="I82" s="12"/>
      <c r="J82" s="11"/>
      <c r="K82" s="11"/>
      <c r="L82" s="11"/>
      <c r="M82" s="11"/>
      <c r="N82" s="11"/>
      <c r="O82" s="11"/>
    </row>
    <row r="83" spans="2:15" s="1" customFormat="1" ht="11.25">
      <c r="B83" s="11"/>
      <c r="C83" s="2"/>
      <c r="D83" s="2"/>
      <c r="E83" s="11"/>
      <c r="F83" s="11"/>
      <c r="G83" s="22"/>
      <c r="H83" s="11"/>
      <c r="I83" s="12"/>
      <c r="J83" s="11"/>
      <c r="K83" s="11"/>
      <c r="L83" s="11"/>
      <c r="M83" s="11"/>
      <c r="N83" s="11"/>
      <c r="O83" s="11"/>
    </row>
    <row r="84" spans="2:15" s="1" customFormat="1" ht="11.25">
      <c r="B84" s="11"/>
      <c r="C84" s="2"/>
      <c r="D84" s="2"/>
      <c r="E84" s="11"/>
      <c r="F84" s="11"/>
      <c r="G84" s="22"/>
      <c r="H84" s="11"/>
      <c r="I84" s="12"/>
      <c r="J84" s="11"/>
      <c r="K84" s="11"/>
      <c r="L84" s="11"/>
      <c r="M84" s="11"/>
      <c r="N84" s="11"/>
      <c r="O84" s="11"/>
    </row>
    <row r="85" spans="2:15" s="1" customFormat="1" ht="11.25">
      <c r="B85" s="11"/>
      <c r="C85" s="2"/>
      <c r="D85" s="2"/>
      <c r="E85" s="11"/>
      <c r="F85" s="11"/>
      <c r="G85" s="22"/>
      <c r="H85" s="11"/>
      <c r="I85" s="12"/>
      <c r="J85" s="11"/>
      <c r="K85" s="11"/>
      <c r="L85" s="11"/>
      <c r="M85" s="11"/>
      <c r="N85" s="11"/>
      <c r="O85" s="11"/>
    </row>
    <row r="86" spans="1:15" s="1" customFormat="1" ht="11.25">
      <c r="A86" s="1" t="s">
        <v>90</v>
      </c>
      <c r="B86" s="11"/>
      <c r="C86" s="2"/>
      <c r="D86" s="2"/>
      <c r="E86" s="11"/>
      <c r="F86" s="11"/>
      <c r="G86" s="22"/>
      <c r="H86" s="11"/>
      <c r="I86" s="12"/>
      <c r="J86" s="11"/>
      <c r="K86" s="11"/>
      <c r="L86" s="11"/>
      <c r="M86" s="11"/>
      <c r="N86" s="11"/>
      <c r="O86" s="11"/>
    </row>
    <row r="87" spans="2:15" s="1" customFormat="1" ht="11.25">
      <c r="B87" s="11"/>
      <c r="C87" s="2"/>
      <c r="D87" s="2"/>
      <c r="E87" s="11"/>
      <c r="F87" s="11"/>
      <c r="G87" s="22"/>
      <c r="H87" s="11"/>
      <c r="I87" s="12"/>
      <c r="J87" s="11"/>
      <c r="K87" s="11"/>
      <c r="L87" s="11"/>
      <c r="M87" s="11"/>
      <c r="N87" s="11"/>
      <c r="O87" s="11"/>
    </row>
    <row r="88" spans="2:15" s="1" customFormat="1" ht="11.25">
      <c r="B88" s="11"/>
      <c r="C88" s="2"/>
      <c r="D88" s="2"/>
      <c r="E88" s="11"/>
      <c r="F88" s="11"/>
      <c r="G88" s="22"/>
      <c r="H88" s="11"/>
      <c r="J88" s="11"/>
      <c r="K88" s="11"/>
      <c r="L88" s="11"/>
      <c r="M88" s="11"/>
      <c r="N88" s="11"/>
      <c r="O88" s="11"/>
    </row>
    <row r="89" spans="1:15" s="53" customFormat="1" ht="12.75">
      <c r="A89" s="193" t="s">
        <v>72</v>
      </c>
      <c r="B89" s="193"/>
      <c r="C89" s="193"/>
      <c r="D89" s="193"/>
      <c r="E89" s="193"/>
      <c r="F89" s="193"/>
      <c r="G89" s="193"/>
      <c r="H89" s="193"/>
      <c r="I89" s="193"/>
      <c r="J89" s="193"/>
      <c r="K89" s="52"/>
      <c r="L89" s="52"/>
      <c r="M89" s="52"/>
      <c r="N89" s="52"/>
      <c r="O89" s="52"/>
    </row>
    <row r="90" spans="1:15" s="53" customFormat="1" ht="12.75">
      <c r="A90" s="193" t="s">
        <v>73</v>
      </c>
      <c r="B90" s="194"/>
      <c r="C90" s="194"/>
      <c r="D90" s="194"/>
      <c r="E90" s="194"/>
      <c r="F90" s="194"/>
      <c r="G90" s="194"/>
      <c r="H90" s="194"/>
      <c r="I90" s="194"/>
      <c r="J90" s="194"/>
      <c r="K90" s="52"/>
      <c r="L90" s="52"/>
      <c r="M90" s="52"/>
      <c r="N90" s="52"/>
      <c r="O90" s="52"/>
    </row>
    <row r="91" spans="1:15" s="53" customFormat="1" ht="12.75">
      <c r="A91" s="195" t="s">
        <v>112</v>
      </c>
      <c r="B91" s="196"/>
      <c r="C91" s="196"/>
      <c r="D91" s="196"/>
      <c r="E91" s="196"/>
      <c r="F91" s="196"/>
      <c r="G91" s="196"/>
      <c r="H91" s="196"/>
      <c r="I91" s="196"/>
      <c r="J91" s="196"/>
      <c r="K91" s="52"/>
      <c r="L91" s="52"/>
      <c r="M91" s="52"/>
      <c r="N91" s="52"/>
      <c r="O91" s="52"/>
    </row>
    <row r="92" spans="1:15" s="53" customFormat="1" ht="13.5" thickBot="1">
      <c r="A92" s="57"/>
      <c r="B92" s="58"/>
      <c r="C92" s="58"/>
      <c r="D92" s="58"/>
      <c r="E92" s="58"/>
      <c r="F92" s="59"/>
      <c r="G92" s="58"/>
      <c r="H92" s="59"/>
      <c r="I92" s="58"/>
      <c r="J92" s="58"/>
      <c r="K92" s="52"/>
      <c r="L92" s="52"/>
      <c r="M92" s="52"/>
      <c r="N92" s="52"/>
      <c r="O92" s="52"/>
    </row>
    <row r="93" spans="1:15" s="53" customFormat="1" ht="12.75">
      <c r="A93" s="197" t="s">
        <v>63</v>
      </c>
      <c r="B93" s="199" t="s">
        <v>64</v>
      </c>
      <c r="C93" s="201" t="s">
        <v>65</v>
      </c>
      <c r="D93" s="129"/>
      <c r="E93" s="199" t="s">
        <v>66</v>
      </c>
      <c r="F93" s="183" t="s">
        <v>67</v>
      </c>
      <c r="G93" s="183" t="s">
        <v>113</v>
      </c>
      <c r="H93" s="183" t="s">
        <v>69</v>
      </c>
      <c r="I93" s="186" t="s">
        <v>70</v>
      </c>
      <c r="J93" s="188" t="s">
        <v>82</v>
      </c>
      <c r="K93" s="52"/>
      <c r="L93" s="52"/>
      <c r="M93" s="52"/>
      <c r="N93" s="52"/>
      <c r="O93" s="52"/>
    </row>
    <row r="94" spans="1:15" s="53" customFormat="1" ht="12.75">
      <c r="A94" s="198"/>
      <c r="B94" s="200"/>
      <c r="C94" s="202"/>
      <c r="D94" s="143"/>
      <c r="E94" s="200"/>
      <c r="F94" s="184"/>
      <c r="G94" s="184"/>
      <c r="H94" s="184"/>
      <c r="I94" s="187"/>
      <c r="J94" s="189"/>
      <c r="K94" s="52"/>
      <c r="L94" s="52"/>
      <c r="M94" s="52"/>
      <c r="N94" s="52"/>
      <c r="O94" s="52"/>
    </row>
    <row r="95" spans="1:15" s="53" customFormat="1" ht="12.75">
      <c r="A95" s="135"/>
      <c r="B95" s="61"/>
      <c r="C95" s="62"/>
      <c r="D95" s="62"/>
      <c r="E95" s="61"/>
      <c r="F95" s="61"/>
      <c r="G95" s="61"/>
      <c r="H95" s="61"/>
      <c r="I95" s="60"/>
      <c r="J95" s="136"/>
      <c r="K95" s="52"/>
      <c r="L95" s="52"/>
      <c r="M95" s="52"/>
      <c r="N95" s="52"/>
      <c r="O95" s="52"/>
    </row>
    <row r="96" spans="1:15" s="53" customFormat="1" ht="12.75">
      <c r="A96" s="135" t="s">
        <v>75</v>
      </c>
      <c r="B96" s="144">
        <v>3408073501</v>
      </c>
      <c r="C96" s="125">
        <v>0</v>
      </c>
      <c r="D96" s="125"/>
      <c r="E96" s="61">
        <v>0</v>
      </c>
      <c r="F96" s="144">
        <v>3408073501</v>
      </c>
      <c r="G96" s="133">
        <v>284006125</v>
      </c>
      <c r="H96" s="133">
        <v>2840061250</v>
      </c>
      <c r="I96" s="70">
        <f>(F96-H96)</f>
        <v>568012251</v>
      </c>
      <c r="J96" s="136">
        <v>0</v>
      </c>
      <c r="K96" s="52"/>
      <c r="L96" s="52"/>
      <c r="M96" s="52"/>
      <c r="N96" s="52"/>
      <c r="O96" s="52"/>
    </row>
    <row r="97" spans="1:15" s="53" customFormat="1" ht="12.75">
      <c r="A97" s="135"/>
      <c r="B97" s="144"/>
      <c r="C97" s="125"/>
      <c r="D97" s="125"/>
      <c r="E97" s="61"/>
      <c r="F97" s="144"/>
      <c r="G97" s="133"/>
      <c r="H97" s="133"/>
      <c r="I97" s="70"/>
      <c r="J97" s="136"/>
      <c r="K97" s="52"/>
      <c r="L97" s="52"/>
      <c r="M97" s="52"/>
      <c r="N97" s="52"/>
      <c r="O97" s="52"/>
    </row>
    <row r="98" spans="1:15" s="53" customFormat="1" ht="12.75">
      <c r="A98" s="135" t="s">
        <v>107</v>
      </c>
      <c r="B98" s="144">
        <v>200000000</v>
      </c>
      <c r="C98" s="125"/>
      <c r="D98" s="125"/>
      <c r="E98" s="61"/>
      <c r="F98" s="144">
        <v>200000000</v>
      </c>
      <c r="G98" s="133">
        <v>0</v>
      </c>
      <c r="H98" s="133">
        <v>113209072.35</v>
      </c>
      <c r="I98" s="70">
        <f>(F98-H98)</f>
        <v>86790927.65</v>
      </c>
      <c r="J98" s="136"/>
      <c r="K98" s="52"/>
      <c r="L98" s="52"/>
      <c r="M98" s="52"/>
      <c r="N98" s="52"/>
      <c r="O98" s="52"/>
    </row>
    <row r="99" spans="1:15" s="53" customFormat="1" ht="12.75">
      <c r="A99" s="135"/>
      <c r="B99" s="61"/>
      <c r="C99" s="125"/>
      <c r="D99" s="125"/>
      <c r="E99" s="61"/>
      <c r="F99" s="61"/>
      <c r="G99" s="61"/>
      <c r="H99" s="61" t="s">
        <v>100</v>
      </c>
      <c r="I99" s="60"/>
      <c r="J99" s="136"/>
      <c r="K99" s="52"/>
      <c r="L99" s="52"/>
      <c r="M99" s="52"/>
      <c r="N99" s="52"/>
      <c r="O99" s="52"/>
    </row>
    <row r="100" spans="1:15" s="54" customFormat="1" ht="13.5" thickBot="1">
      <c r="A100" s="137" t="s">
        <v>76</v>
      </c>
      <c r="B100" s="139">
        <f>SUM(B96:B99)</f>
        <v>3608073501</v>
      </c>
      <c r="C100" s="138">
        <v>0</v>
      </c>
      <c r="D100" s="138"/>
      <c r="E100" s="139">
        <v>0</v>
      </c>
      <c r="F100" s="145">
        <v>3608073501</v>
      </c>
      <c r="G100" s="140">
        <f>SUM(G96:G99)</f>
        <v>284006125</v>
      </c>
      <c r="H100" s="140">
        <f>SUM(H96:H99)</f>
        <v>2953270322.35</v>
      </c>
      <c r="I100" s="141">
        <f>SUM(I96:I99)</f>
        <v>654803178.65</v>
      </c>
      <c r="J100" s="142">
        <v>0</v>
      </c>
      <c r="K100" s="55"/>
      <c r="L100" s="55"/>
      <c r="M100" s="55"/>
      <c r="N100" s="55"/>
      <c r="O100" s="55"/>
    </row>
    <row r="101" spans="1:15" s="53" customFormat="1" ht="12.75">
      <c r="A101" s="56"/>
      <c r="B101" s="63"/>
      <c r="C101" s="64"/>
      <c r="D101" s="64"/>
      <c r="E101" s="63"/>
      <c r="F101" s="63"/>
      <c r="G101" s="63"/>
      <c r="H101" s="63"/>
      <c r="I101" s="56"/>
      <c r="J101" s="63"/>
      <c r="K101" s="52"/>
      <c r="L101" s="52"/>
      <c r="M101" s="52"/>
      <c r="N101" s="52"/>
      <c r="O101" s="52"/>
    </row>
    <row r="102" spans="1:15" s="53" customFormat="1" ht="12.75">
      <c r="A102" s="56"/>
      <c r="B102" s="63"/>
      <c r="C102" s="64"/>
      <c r="D102" s="64"/>
      <c r="E102" s="63"/>
      <c r="F102" s="63"/>
      <c r="G102" s="63"/>
      <c r="H102" s="63"/>
      <c r="I102" s="56"/>
      <c r="J102" s="63"/>
      <c r="K102" s="52"/>
      <c r="L102" s="52"/>
      <c r="M102" s="52"/>
      <c r="N102" s="52"/>
      <c r="O102" s="52"/>
    </row>
    <row r="103" spans="1:15" s="53" customFormat="1" ht="12.75">
      <c r="A103" s="56"/>
      <c r="B103" s="63"/>
      <c r="C103" s="64"/>
      <c r="D103" s="64"/>
      <c r="E103" s="63"/>
      <c r="F103" s="63"/>
      <c r="G103" s="63"/>
      <c r="H103" s="63"/>
      <c r="I103" s="56"/>
      <c r="J103" s="63"/>
      <c r="K103" s="52"/>
      <c r="L103" s="52"/>
      <c r="M103" s="52"/>
      <c r="N103" s="52"/>
      <c r="O103" s="52"/>
    </row>
    <row r="104" spans="1:15" s="53" customFormat="1" ht="12.75">
      <c r="A104" s="56"/>
      <c r="B104" s="63"/>
      <c r="C104" s="64"/>
      <c r="D104" s="64"/>
      <c r="E104" s="63"/>
      <c r="F104" s="63"/>
      <c r="G104" s="63"/>
      <c r="H104" s="63"/>
      <c r="I104" s="56"/>
      <c r="J104" s="63"/>
      <c r="K104" s="52"/>
      <c r="L104" s="52"/>
      <c r="M104" s="52"/>
      <c r="N104" s="52"/>
      <c r="O104" s="52"/>
    </row>
    <row r="105" spans="1:15" s="53" customFormat="1" ht="13.5" thickBot="1">
      <c r="A105" s="149"/>
      <c r="B105" s="150"/>
      <c r="C105" s="64"/>
      <c r="D105" s="64"/>
      <c r="E105" s="63"/>
      <c r="F105" s="63"/>
      <c r="G105" s="63"/>
      <c r="H105" s="63"/>
      <c r="I105" s="56"/>
      <c r="J105" s="63"/>
      <c r="K105" s="52"/>
      <c r="L105" s="52"/>
      <c r="M105" s="52"/>
      <c r="N105" s="52"/>
      <c r="O105" s="52"/>
    </row>
    <row r="106" spans="1:15" s="53" customFormat="1" ht="15.75">
      <c r="A106" s="148" t="s">
        <v>17</v>
      </c>
      <c r="B106" s="59"/>
      <c r="C106" s="64"/>
      <c r="D106" s="64"/>
      <c r="E106" s="63"/>
      <c r="F106" s="63"/>
      <c r="G106" s="63"/>
      <c r="H106" s="63"/>
      <c r="I106" s="56"/>
      <c r="J106" s="63"/>
      <c r="K106" s="52"/>
      <c r="L106" s="52"/>
      <c r="M106" s="52"/>
      <c r="N106" s="52"/>
      <c r="O106" s="52"/>
    </row>
    <row r="107" spans="1:15" s="53" customFormat="1" ht="10.5" customHeight="1">
      <c r="A107" s="192" t="s">
        <v>91</v>
      </c>
      <c r="B107" s="192"/>
      <c r="C107" s="64"/>
      <c r="D107" s="64"/>
      <c r="E107" s="63"/>
      <c r="F107" s="63"/>
      <c r="G107" s="63"/>
      <c r="H107" s="63"/>
      <c r="I107" s="56"/>
      <c r="J107" s="63"/>
      <c r="K107" s="52"/>
      <c r="L107" s="52"/>
      <c r="M107" s="52"/>
      <c r="N107" s="52"/>
      <c r="O107" s="52"/>
    </row>
    <row r="108" spans="1:10" s="53" customFormat="1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</row>
    <row r="110" spans="1:10" ht="12.75">
      <c r="A110" s="65"/>
      <c r="B110" s="65"/>
      <c r="C110" s="65"/>
      <c r="D110" s="65"/>
      <c r="E110" s="65"/>
      <c r="F110" s="65"/>
      <c r="G110" s="65"/>
      <c r="H110" s="65"/>
      <c r="I110" s="65" t="s">
        <v>90</v>
      </c>
      <c r="J110" s="65"/>
    </row>
    <row r="111" spans="1:1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</row>
    <row r="113" spans="1:1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1:1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</row>
    <row r="115" spans="1:1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1:1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</row>
    <row r="117" spans="1:1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</row>
    <row r="122" spans="1:1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</row>
    <row r="123" spans="1:1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</row>
    <row r="133" spans="1:1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</row>
    <row r="134" spans="1:1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</row>
    <row r="135" spans="1:10" ht="102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</row>
    <row r="136" spans="1:15" ht="12.7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</row>
    <row r="137" spans="1:15" ht="12.7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</row>
    <row r="138" spans="1:15" ht="12.75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</row>
    <row r="139" spans="1:15" ht="12.75">
      <c r="A139" s="215"/>
      <c r="B139" s="216"/>
      <c r="C139" s="217"/>
      <c r="D139" s="127"/>
      <c r="E139" s="216"/>
      <c r="F139" s="216"/>
      <c r="G139" s="216"/>
      <c r="H139" s="216"/>
      <c r="I139" s="217"/>
      <c r="J139" s="216"/>
      <c r="K139" s="216"/>
      <c r="L139" s="216"/>
      <c r="M139" s="216"/>
      <c r="N139" s="216"/>
      <c r="O139" s="216"/>
    </row>
    <row r="140" spans="1:15" ht="12.75">
      <c r="A140" s="215"/>
      <c r="B140" s="216"/>
      <c r="C140" s="217"/>
      <c r="D140" s="127"/>
      <c r="E140" s="216"/>
      <c r="F140" s="216"/>
      <c r="G140" s="216"/>
      <c r="H140" s="216"/>
      <c r="I140" s="217"/>
      <c r="J140" s="216"/>
      <c r="K140" s="216"/>
      <c r="L140" s="216"/>
      <c r="M140" s="216"/>
      <c r="N140" s="216"/>
      <c r="O140" s="216"/>
    </row>
    <row r="141" spans="1:15" ht="12.75">
      <c r="A141" s="84"/>
      <c r="B141" s="85"/>
      <c r="C141" s="86"/>
      <c r="D141" s="86"/>
      <c r="E141" s="85"/>
      <c r="F141" s="85"/>
      <c r="G141" s="87"/>
      <c r="H141" s="85"/>
      <c r="I141" s="84"/>
      <c r="J141" s="85"/>
      <c r="K141" s="85"/>
      <c r="L141" s="85"/>
      <c r="M141" s="85"/>
      <c r="N141" s="85"/>
      <c r="O141" s="85"/>
    </row>
    <row r="142" spans="1:15" ht="12.75">
      <c r="A142" s="84"/>
      <c r="B142" s="85"/>
      <c r="C142" s="86"/>
      <c r="D142" s="86"/>
      <c r="E142" s="85"/>
      <c r="F142" s="85"/>
      <c r="G142" s="87"/>
      <c r="H142" s="85"/>
      <c r="I142" s="85"/>
      <c r="J142" s="85"/>
      <c r="K142" s="85"/>
      <c r="L142" s="85"/>
      <c r="M142" s="85"/>
      <c r="N142" s="85"/>
      <c r="O142" s="85"/>
    </row>
    <row r="143" spans="1:15" ht="12.75">
      <c r="A143" s="84"/>
      <c r="B143" s="85"/>
      <c r="C143" s="86"/>
      <c r="D143" s="86"/>
      <c r="E143" s="85"/>
      <c r="F143" s="85"/>
      <c r="G143" s="87"/>
      <c r="H143" s="85"/>
      <c r="I143" s="85"/>
      <c r="J143" s="85"/>
      <c r="K143" s="85"/>
      <c r="L143" s="85"/>
      <c r="M143" s="85"/>
      <c r="N143" s="85"/>
      <c r="O143" s="85"/>
    </row>
    <row r="144" spans="1:15" ht="12.75">
      <c r="A144" s="84"/>
      <c r="B144" s="85"/>
      <c r="C144" s="86"/>
      <c r="D144" s="86"/>
      <c r="E144" s="85"/>
      <c r="F144" s="85"/>
      <c r="G144" s="87"/>
      <c r="H144" s="85"/>
      <c r="I144" s="85"/>
      <c r="J144" s="85"/>
      <c r="K144" s="85"/>
      <c r="L144" s="85"/>
      <c r="M144" s="85"/>
      <c r="N144" s="85"/>
      <c r="O144" s="85"/>
    </row>
    <row r="145" spans="1:15" ht="12.75">
      <c r="A145" s="84"/>
      <c r="B145" s="85"/>
      <c r="C145" s="86"/>
      <c r="D145" s="86"/>
      <c r="E145" s="85"/>
      <c r="F145" s="85"/>
      <c r="G145" s="87"/>
      <c r="H145" s="85"/>
      <c r="I145" s="85"/>
      <c r="J145" s="85"/>
      <c r="K145" s="85"/>
      <c r="L145" s="85"/>
      <c r="M145" s="85"/>
      <c r="N145" s="85"/>
      <c r="O145" s="85"/>
    </row>
    <row r="146" spans="1:15" ht="12.75">
      <c r="A146" s="84"/>
      <c r="B146" s="85"/>
      <c r="C146" s="86"/>
      <c r="D146" s="86"/>
      <c r="E146" s="85"/>
      <c r="F146" s="85"/>
      <c r="G146" s="87"/>
      <c r="H146" s="85"/>
      <c r="I146" s="85"/>
      <c r="J146" s="85"/>
      <c r="K146" s="85"/>
      <c r="L146" s="85"/>
      <c r="M146" s="85"/>
      <c r="N146" s="85"/>
      <c r="O146" s="85"/>
    </row>
    <row r="147" spans="1:15" ht="12.75">
      <c r="A147" s="88"/>
      <c r="B147" s="85"/>
      <c r="C147" s="86"/>
      <c r="D147" s="86"/>
      <c r="E147" s="85"/>
      <c r="F147" s="85"/>
      <c r="G147" s="87"/>
      <c r="H147" s="85"/>
      <c r="I147" s="85"/>
      <c r="J147" s="85"/>
      <c r="K147" s="85"/>
      <c r="L147" s="85"/>
      <c r="M147" s="85"/>
      <c r="N147" s="85"/>
      <c r="O147" s="85"/>
    </row>
    <row r="148" spans="1:15" ht="12.75" customHeight="1">
      <c r="A148" s="86"/>
      <c r="B148" s="89"/>
      <c r="C148" s="86"/>
      <c r="D148" s="86"/>
      <c r="E148" s="89"/>
      <c r="F148" s="89"/>
      <c r="G148" s="90"/>
      <c r="H148" s="90"/>
      <c r="I148" s="90"/>
      <c r="J148" s="90"/>
      <c r="K148" s="85"/>
      <c r="L148" s="85"/>
      <c r="M148" s="89"/>
      <c r="N148" s="89"/>
      <c r="O148" s="89"/>
    </row>
    <row r="149" spans="1:15" ht="12.75">
      <c r="A149" s="51"/>
      <c r="B149" s="85"/>
      <c r="C149" s="86"/>
      <c r="D149" s="86"/>
      <c r="E149" s="85"/>
      <c r="F149" s="89"/>
      <c r="G149" s="87"/>
      <c r="H149" s="85"/>
      <c r="I149" s="85"/>
      <c r="J149" s="85"/>
      <c r="K149" s="85"/>
      <c r="L149" s="85"/>
      <c r="M149" s="85"/>
      <c r="N149" s="85"/>
      <c r="O149" s="85"/>
    </row>
    <row r="150" spans="1:15" ht="12.75">
      <c r="A150" s="84"/>
      <c r="B150" s="85"/>
      <c r="C150" s="91"/>
      <c r="D150" s="91"/>
      <c r="E150" s="85"/>
      <c r="F150" s="85"/>
      <c r="G150" s="87"/>
      <c r="H150" s="85"/>
      <c r="I150" s="85"/>
      <c r="J150" s="85"/>
      <c r="K150" s="85"/>
      <c r="L150" s="85"/>
      <c r="M150" s="85"/>
      <c r="N150" s="85"/>
      <c r="O150" s="85"/>
    </row>
    <row r="151" spans="1:15" ht="12.75">
      <c r="A151" s="84"/>
      <c r="B151" s="85"/>
      <c r="C151" s="92"/>
      <c r="D151" s="92"/>
      <c r="E151" s="85"/>
      <c r="F151" s="85"/>
      <c r="G151" s="87"/>
      <c r="H151" s="85"/>
      <c r="I151" s="85"/>
      <c r="J151" s="85"/>
      <c r="K151" s="85"/>
      <c r="L151" s="85"/>
      <c r="M151" s="85"/>
      <c r="N151" s="85"/>
      <c r="O151" s="85"/>
    </row>
    <row r="152" spans="1:15" ht="12.75">
      <c r="A152" s="51"/>
      <c r="B152" s="85"/>
      <c r="C152" s="92"/>
      <c r="D152" s="92"/>
      <c r="E152" s="85"/>
      <c r="F152" s="85"/>
      <c r="G152" s="87"/>
      <c r="H152" s="85"/>
      <c r="I152" s="85"/>
      <c r="J152" s="85"/>
      <c r="K152" s="85"/>
      <c r="L152" s="85"/>
      <c r="M152" s="85"/>
      <c r="N152" s="85"/>
      <c r="O152" s="85"/>
    </row>
    <row r="153" spans="1:15" ht="12.75">
      <c r="A153" s="84"/>
      <c r="B153" s="85"/>
      <c r="C153" s="86"/>
      <c r="D153" s="86"/>
      <c r="E153" s="85"/>
      <c r="F153" s="85"/>
      <c r="G153" s="87"/>
      <c r="H153" s="85"/>
      <c r="I153" s="85"/>
      <c r="J153" s="85"/>
      <c r="K153" s="85"/>
      <c r="L153" s="85"/>
      <c r="M153" s="85"/>
      <c r="N153" s="85"/>
      <c r="O153" s="85"/>
    </row>
    <row r="154" spans="1:15" ht="12.75">
      <c r="A154" s="84"/>
      <c r="B154" s="85"/>
      <c r="C154" s="86"/>
      <c r="D154" s="86"/>
      <c r="E154" s="85"/>
      <c r="F154" s="85"/>
      <c r="G154" s="87"/>
      <c r="H154" s="85"/>
      <c r="I154" s="85"/>
      <c r="J154" s="85"/>
      <c r="K154" s="85"/>
      <c r="L154" s="85"/>
      <c r="M154" s="85"/>
      <c r="N154" s="85"/>
      <c r="O154" s="85"/>
    </row>
    <row r="155" spans="1:15" ht="12.75">
      <c r="A155" s="84"/>
      <c r="B155" s="85"/>
      <c r="C155" s="86"/>
      <c r="D155" s="86"/>
      <c r="E155" s="85"/>
      <c r="F155" s="85"/>
      <c r="G155" s="87"/>
      <c r="H155" s="85"/>
      <c r="I155" s="85"/>
      <c r="J155" s="85"/>
      <c r="K155" s="85"/>
      <c r="L155" s="85"/>
      <c r="M155" s="85"/>
      <c r="N155" s="85"/>
      <c r="O155" s="85"/>
    </row>
    <row r="156" spans="1:15" ht="12.75">
      <c r="A156" s="51"/>
      <c r="B156" s="79"/>
      <c r="C156" s="86"/>
      <c r="D156" s="86"/>
      <c r="E156" s="85"/>
      <c r="F156" s="85"/>
      <c r="G156" s="87"/>
      <c r="H156" s="85"/>
      <c r="I156" s="85"/>
      <c r="J156" s="85"/>
      <c r="K156" s="85"/>
      <c r="L156" s="85"/>
      <c r="M156" s="85"/>
      <c r="N156" s="85"/>
      <c r="O156" s="85"/>
    </row>
    <row r="157" spans="1:15" ht="12.75">
      <c r="A157" s="84"/>
      <c r="B157" s="85"/>
      <c r="C157" s="86"/>
      <c r="D157" s="86"/>
      <c r="E157" s="85"/>
      <c r="F157" s="85"/>
      <c r="G157" s="87"/>
      <c r="H157" s="85"/>
      <c r="I157" s="85"/>
      <c r="J157" s="85"/>
      <c r="K157" s="85"/>
      <c r="L157" s="85"/>
      <c r="M157" s="85"/>
      <c r="N157" s="85"/>
      <c r="O157" s="85"/>
    </row>
    <row r="158" spans="1:15" ht="12.75">
      <c r="A158" s="84"/>
      <c r="B158" s="85"/>
      <c r="C158" s="86"/>
      <c r="D158" s="86"/>
      <c r="E158" s="85"/>
      <c r="F158" s="85"/>
      <c r="G158" s="87"/>
      <c r="H158" s="85"/>
      <c r="I158" s="85"/>
      <c r="J158" s="85"/>
      <c r="K158" s="85"/>
      <c r="L158" s="85"/>
      <c r="M158" s="85"/>
      <c r="N158" s="85"/>
      <c r="O158" s="85"/>
    </row>
    <row r="159" spans="1:15" ht="12.75">
      <c r="A159" s="84"/>
      <c r="B159" s="85"/>
      <c r="C159" s="86"/>
      <c r="D159" s="86"/>
      <c r="E159" s="85"/>
      <c r="F159" s="85"/>
      <c r="G159" s="87"/>
      <c r="H159" s="85"/>
      <c r="I159" s="85"/>
      <c r="J159" s="85"/>
      <c r="K159" s="85"/>
      <c r="L159" s="85"/>
      <c r="M159" s="85"/>
      <c r="N159" s="85"/>
      <c r="O159" s="85"/>
    </row>
    <row r="160" spans="1:15" ht="12.75">
      <c r="A160" s="84"/>
      <c r="B160" s="85"/>
      <c r="C160" s="86"/>
      <c r="D160" s="86"/>
      <c r="E160" s="85"/>
      <c r="F160" s="85"/>
      <c r="G160" s="87"/>
      <c r="H160" s="85"/>
      <c r="I160" s="85"/>
      <c r="J160" s="85"/>
      <c r="K160" s="85"/>
      <c r="L160" s="85"/>
      <c r="M160" s="85"/>
      <c r="N160" s="85"/>
      <c r="O160" s="85"/>
    </row>
    <row r="161" spans="1:15" ht="12.75">
      <c r="A161" s="84"/>
      <c r="B161" s="85"/>
      <c r="C161" s="86"/>
      <c r="D161" s="86"/>
      <c r="E161" s="85"/>
      <c r="F161" s="85"/>
      <c r="G161" s="87"/>
      <c r="H161" s="93"/>
      <c r="I161" s="85"/>
      <c r="J161" s="85"/>
      <c r="K161" s="85"/>
      <c r="L161" s="85"/>
      <c r="M161" s="85"/>
      <c r="N161" s="85"/>
      <c r="O161" s="85"/>
    </row>
    <row r="162" spans="1:15" ht="12.75">
      <c r="A162" s="84"/>
      <c r="B162" s="85"/>
      <c r="C162" s="86"/>
      <c r="D162" s="86"/>
      <c r="E162" s="85"/>
      <c r="F162" s="85"/>
      <c r="G162" s="87"/>
      <c r="H162" s="85"/>
      <c r="I162" s="85"/>
      <c r="J162" s="85"/>
      <c r="K162" s="85"/>
      <c r="L162" s="85"/>
      <c r="M162" s="85"/>
      <c r="N162" s="85"/>
      <c r="O162" s="85"/>
    </row>
    <row r="163" spans="1:15" ht="12.75">
      <c r="A163" s="84"/>
      <c r="B163" s="85"/>
      <c r="C163" s="86"/>
      <c r="D163" s="86"/>
      <c r="E163" s="85"/>
      <c r="F163" s="85"/>
      <c r="G163" s="87"/>
      <c r="H163" s="94"/>
      <c r="I163" s="85"/>
      <c r="J163" s="85"/>
      <c r="K163" s="85"/>
      <c r="L163" s="85"/>
      <c r="M163" s="85"/>
      <c r="N163" s="85"/>
      <c r="O163" s="85"/>
    </row>
    <row r="164" spans="1:15" ht="12.75">
      <c r="A164" s="84"/>
      <c r="B164" s="85"/>
      <c r="C164" s="86"/>
      <c r="D164" s="86"/>
      <c r="E164" s="85"/>
      <c r="F164" s="85"/>
      <c r="G164" s="87"/>
      <c r="H164" s="85"/>
      <c r="I164" s="85"/>
      <c r="J164" s="85"/>
      <c r="K164" s="85"/>
      <c r="L164" s="85"/>
      <c r="M164" s="85"/>
      <c r="N164" s="85"/>
      <c r="O164" s="85"/>
    </row>
    <row r="165" spans="1:15" ht="12.75">
      <c r="A165" s="84"/>
      <c r="B165" s="85"/>
      <c r="C165" s="86"/>
      <c r="D165" s="86"/>
      <c r="E165" s="85"/>
      <c r="F165" s="85"/>
      <c r="G165" s="95"/>
      <c r="H165" s="95"/>
      <c r="I165" s="92"/>
      <c r="J165" s="92"/>
      <c r="K165" s="92"/>
      <c r="L165" s="85"/>
      <c r="M165" s="92"/>
      <c r="N165" s="92"/>
      <c r="O165" s="85"/>
    </row>
    <row r="166" spans="1:15" ht="12.75">
      <c r="A166" s="51"/>
      <c r="B166" s="85"/>
      <c r="C166" s="86"/>
      <c r="D166" s="86"/>
      <c r="E166" s="85"/>
      <c r="F166" s="85"/>
      <c r="G166" s="87"/>
      <c r="H166" s="85"/>
      <c r="I166" s="85"/>
      <c r="J166" s="85"/>
      <c r="K166" s="85"/>
      <c r="L166" s="85"/>
      <c r="M166" s="85"/>
      <c r="N166" s="85"/>
      <c r="O166" s="85"/>
    </row>
    <row r="167" spans="1:15" ht="12.75">
      <c r="A167" s="84"/>
      <c r="B167" s="85"/>
      <c r="C167" s="86"/>
      <c r="D167" s="86"/>
      <c r="E167" s="85"/>
      <c r="F167" s="85"/>
      <c r="G167" s="87"/>
      <c r="H167" s="85"/>
      <c r="I167" s="85"/>
      <c r="J167" s="85"/>
      <c r="K167" s="85"/>
      <c r="L167" s="85"/>
      <c r="M167" s="85"/>
      <c r="N167" s="85"/>
      <c r="O167" s="85"/>
    </row>
    <row r="168" spans="1:15" ht="12.75">
      <c r="A168" s="84"/>
      <c r="B168" s="85"/>
      <c r="C168" s="86"/>
      <c r="D168" s="86"/>
      <c r="E168" s="85"/>
      <c r="F168" s="85"/>
      <c r="G168" s="87"/>
      <c r="H168" s="85"/>
      <c r="I168" s="85"/>
      <c r="J168" s="85"/>
      <c r="K168" s="85"/>
      <c r="L168" s="85"/>
      <c r="M168" s="85"/>
      <c r="N168" s="85"/>
      <c r="O168" s="85"/>
    </row>
    <row r="169" spans="1:15" ht="12.75">
      <c r="A169" s="84"/>
      <c r="B169" s="85"/>
      <c r="C169" s="86"/>
      <c r="D169" s="86"/>
      <c r="E169" s="85"/>
      <c r="F169" s="85"/>
      <c r="G169" s="87"/>
      <c r="H169" s="85"/>
      <c r="I169" s="85"/>
      <c r="J169" s="85"/>
      <c r="K169" s="85"/>
      <c r="L169" s="85"/>
      <c r="M169" s="85"/>
      <c r="N169" s="85"/>
      <c r="O169" s="85"/>
    </row>
    <row r="170" spans="1:15" ht="12.75">
      <c r="A170" s="84"/>
      <c r="B170" s="85"/>
      <c r="C170" s="86"/>
      <c r="D170" s="86"/>
      <c r="E170" s="85"/>
      <c r="F170" s="85"/>
      <c r="G170" s="84"/>
      <c r="H170" s="85"/>
      <c r="I170" s="85"/>
      <c r="J170" s="85"/>
      <c r="K170" s="85"/>
      <c r="L170" s="85"/>
      <c r="M170" s="85"/>
      <c r="N170" s="85"/>
      <c r="O170" s="85"/>
    </row>
    <row r="171" spans="1:15" ht="12.75">
      <c r="A171" s="51"/>
      <c r="B171" s="85"/>
      <c r="C171" s="86"/>
      <c r="D171" s="86"/>
      <c r="E171" s="85"/>
      <c r="F171" s="85"/>
      <c r="G171" s="95"/>
      <c r="H171" s="95"/>
      <c r="I171" s="92"/>
      <c r="J171" s="92"/>
      <c r="K171" s="92"/>
      <c r="L171" s="85"/>
      <c r="M171" s="92"/>
      <c r="N171" s="92"/>
      <c r="O171" s="85"/>
    </row>
    <row r="172" spans="1:15" ht="12.75">
      <c r="A172" s="84"/>
      <c r="B172" s="85"/>
      <c r="C172" s="86"/>
      <c r="D172" s="86"/>
      <c r="E172" s="85"/>
      <c r="F172" s="85"/>
      <c r="G172" s="87"/>
      <c r="H172" s="85"/>
      <c r="I172" s="85"/>
      <c r="J172" s="85"/>
      <c r="K172" s="85"/>
      <c r="L172" s="85"/>
      <c r="M172" s="85"/>
      <c r="N172" s="85"/>
      <c r="O172" s="85"/>
    </row>
    <row r="173" spans="1:15" ht="12.75">
      <c r="A173" s="84"/>
      <c r="B173" s="85"/>
      <c r="C173" s="86"/>
      <c r="D173" s="86"/>
      <c r="E173" s="85"/>
      <c r="F173" s="85"/>
      <c r="G173" s="95"/>
      <c r="H173" s="92"/>
      <c r="I173" s="85"/>
      <c r="J173" s="95"/>
      <c r="K173" s="96"/>
      <c r="L173" s="85"/>
      <c r="M173" s="92"/>
      <c r="N173" s="92"/>
      <c r="O173" s="85"/>
    </row>
    <row r="174" spans="1:15" ht="12.75">
      <c r="A174" s="84"/>
      <c r="B174" s="85"/>
      <c r="C174" s="86"/>
      <c r="D174" s="86"/>
      <c r="E174" s="85"/>
      <c r="F174" s="85"/>
      <c r="G174" s="87"/>
      <c r="H174" s="85"/>
      <c r="I174" s="85"/>
      <c r="J174" s="85"/>
      <c r="K174" s="85"/>
      <c r="L174" s="85"/>
      <c r="M174" s="85"/>
      <c r="N174" s="85"/>
      <c r="O174" s="85"/>
    </row>
    <row r="175" spans="1:15" ht="12.75">
      <c r="A175" s="84"/>
      <c r="B175" s="85"/>
      <c r="C175" s="86"/>
      <c r="D175" s="86"/>
      <c r="E175" s="85"/>
      <c r="F175" s="85"/>
      <c r="G175" s="87"/>
      <c r="H175" s="85"/>
      <c r="I175" s="85"/>
      <c r="J175" s="85"/>
      <c r="K175" s="85"/>
      <c r="L175" s="85"/>
      <c r="M175" s="85"/>
      <c r="N175" s="85"/>
      <c r="O175" s="85"/>
    </row>
    <row r="176" spans="1:15" ht="12.75">
      <c r="A176" s="84"/>
      <c r="B176" s="85"/>
      <c r="C176" s="86"/>
      <c r="D176" s="86"/>
      <c r="E176" s="85"/>
      <c r="F176" s="85"/>
      <c r="G176" s="87"/>
      <c r="H176" s="85"/>
      <c r="I176" s="85"/>
      <c r="J176" s="85"/>
      <c r="K176" s="85"/>
      <c r="L176" s="85"/>
      <c r="M176" s="85"/>
      <c r="N176" s="85"/>
      <c r="O176" s="85"/>
    </row>
    <row r="177" spans="1:15" ht="12.75">
      <c r="A177" s="84"/>
      <c r="B177" s="85"/>
      <c r="C177" s="86"/>
      <c r="D177" s="86"/>
      <c r="E177" s="85"/>
      <c r="F177" s="85"/>
      <c r="G177" s="95"/>
      <c r="H177" s="92"/>
      <c r="I177" s="92"/>
      <c r="J177" s="92"/>
      <c r="K177" s="92"/>
      <c r="L177" s="85"/>
      <c r="M177" s="92"/>
      <c r="N177" s="92"/>
      <c r="O177" s="85"/>
    </row>
    <row r="178" spans="1:15" ht="12.75">
      <c r="A178" s="84"/>
      <c r="B178" s="85"/>
      <c r="C178" s="86"/>
      <c r="D178" s="86"/>
      <c r="E178" s="85"/>
      <c r="F178" s="85"/>
      <c r="G178" s="87"/>
      <c r="H178" s="85"/>
      <c r="I178" s="85"/>
      <c r="J178" s="85"/>
      <c r="K178" s="85"/>
      <c r="L178" s="85"/>
      <c r="M178" s="85"/>
      <c r="N178" s="85"/>
      <c r="O178" s="85"/>
    </row>
    <row r="179" spans="1:15" ht="12.75">
      <c r="A179" s="84"/>
      <c r="B179" s="85"/>
      <c r="C179" s="86"/>
      <c r="D179" s="86"/>
      <c r="E179" s="85"/>
      <c r="F179" s="85"/>
      <c r="G179" s="87"/>
      <c r="H179" s="85"/>
      <c r="I179" s="85"/>
      <c r="J179" s="85"/>
      <c r="K179" s="85"/>
      <c r="L179" s="85"/>
      <c r="M179" s="85"/>
      <c r="N179" s="85"/>
      <c r="O179" s="85"/>
    </row>
    <row r="180" spans="1:15" ht="12.75">
      <c r="A180" s="84"/>
      <c r="B180" s="85"/>
      <c r="C180" s="86"/>
      <c r="D180" s="86"/>
      <c r="E180" s="85"/>
      <c r="F180" s="85"/>
      <c r="G180" s="87"/>
      <c r="H180" s="85"/>
      <c r="I180" s="85"/>
      <c r="J180" s="85"/>
      <c r="K180" s="85"/>
      <c r="L180" s="85"/>
      <c r="M180" s="85"/>
      <c r="N180" s="85"/>
      <c r="O180" s="85"/>
    </row>
    <row r="181" spans="1:15" ht="12.75">
      <c r="A181" s="84"/>
      <c r="B181" s="85"/>
      <c r="C181" s="86"/>
      <c r="D181" s="86"/>
      <c r="E181" s="85"/>
      <c r="F181" s="85"/>
      <c r="G181" s="87"/>
      <c r="H181" s="85"/>
      <c r="I181" s="85"/>
      <c r="J181" s="85"/>
      <c r="K181" s="85"/>
      <c r="L181" s="85"/>
      <c r="M181" s="85"/>
      <c r="N181" s="85"/>
      <c r="O181" s="85"/>
    </row>
    <row r="182" spans="1:15" ht="12.75">
      <c r="A182" s="51"/>
      <c r="B182" s="85"/>
      <c r="C182" s="86"/>
      <c r="D182" s="86"/>
      <c r="E182" s="85"/>
      <c r="F182" s="85"/>
      <c r="G182" s="87"/>
      <c r="H182" s="85"/>
      <c r="I182" s="85"/>
      <c r="J182" s="85"/>
      <c r="K182" s="85"/>
      <c r="L182" s="85"/>
      <c r="M182" s="85"/>
      <c r="N182" s="85"/>
      <c r="O182" s="85"/>
    </row>
    <row r="183" spans="1:15" ht="12.75">
      <c r="A183" s="84"/>
      <c r="B183" s="85"/>
      <c r="C183" s="86"/>
      <c r="D183" s="86"/>
      <c r="E183" s="85"/>
      <c r="F183" s="85"/>
      <c r="G183" s="87"/>
      <c r="H183" s="85"/>
      <c r="I183" s="85"/>
      <c r="J183" s="85"/>
      <c r="K183" s="85"/>
      <c r="L183" s="85"/>
      <c r="M183" s="85"/>
      <c r="N183" s="85"/>
      <c r="O183" s="85"/>
    </row>
    <row r="184" spans="1:15" ht="12.75">
      <c r="A184" s="84"/>
      <c r="B184" s="85"/>
      <c r="C184" s="86"/>
      <c r="D184" s="86"/>
      <c r="E184" s="85"/>
      <c r="F184" s="85"/>
      <c r="G184" s="97"/>
      <c r="H184" s="85"/>
      <c r="I184" s="85"/>
      <c r="J184" s="85"/>
      <c r="K184" s="85"/>
      <c r="L184" s="85"/>
      <c r="M184" s="85"/>
      <c r="N184" s="85"/>
      <c r="O184" s="85"/>
    </row>
    <row r="185" spans="1:15" ht="12.75">
      <c r="A185" s="98"/>
      <c r="B185" s="79"/>
      <c r="C185" s="98"/>
      <c r="D185" s="98"/>
      <c r="E185" s="79"/>
      <c r="F185" s="79"/>
      <c r="G185" s="99"/>
      <c r="H185" s="79"/>
      <c r="I185" s="85"/>
      <c r="J185" s="85"/>
      <c r="K185" s="85"/>
      <c r="L185" s="79"/>
      <c r="M185" s="79"/>
      <c r="N185" s="85"/>
      <c r="O185" s="79"/>
    </row>
    <row r="186" spans="1:15" ht="12.75">
      <c r="A186" s="84"/>
      <c r="B186" s="85"/>
      <c r="C186" s="86"/>
      <c r="D186" s="86"/>
      <c r="E186" s="85"/>
      <c r="F186" s="79"/>
      <c r="G186" s="97"/>
      <c r="H186" s="85"/>
      <c r="I186" s="85"/>
      <c r="J186" s="85"/>
      <c r="K186" s="85"/>
      <c r="L186" s="85"/>
      <c r="M186" s="85"/>
      <c r="N186" s="85"/>
      <c r="O186" s="85"/>
    </row>
    <row r="187" spans="1:15" ht="12.75">
      <c r="A187" s="51"/>
      <c r="B187" s="49"/>
      <c r="C187" s="49"/>
      <c r="D187" s="49"/>
      <c r="E187" s="49"/>
      <c r="F187" s="85"/>
      <c r="G187" s="49"/>
      <c r="H187" s="50"/>
      <c r="I187" s="50"/>
      <c r="J187" s="50"/>
      <c r="K187" s="50"/>
      <c r="L187" s="50"/>
      <c r="M187" s="50"/>
      <c r="N187" s="50"/>
      <c r="O187" s="50"/>
    </row>
    <row r="188" spans="1:15" ht="12.75">
      <c r="A188" s="51"/>
      <c r="B188" s="49"/>
      <c r="C188" s="49"/>
      <c r="D188" s="49"/>
      <c r="E188" s="49"/>
      <c r="F188" s="49"/>
      <c r="G188" s="49"/>
      <c r="H188" s="50"/>
      <c r="I188" s="50"/>
      <c r="J188" s="50"/>
      <c r="K188" s="50"/>
      <c r="L188" s="50"/>
      <c r="M188" s="50"/>
      <c r="N188" s="50"/>
      <c r="O188" s="50"/>
    </row>
    <row r="189" spans="1:15" ht="12.75">
      <c r="A189" s="1"/>
      <c r="B189" s="11"/>
      <c r="C189" s="2"/>
      <c r="D189" s="2"/>
      <c r="E189" s="11"/>
      <c r="F189" s="11"/>
      <c r="G189" s="31"/>
      <c r="H189" s="11"/>
      <c r="I189" s="12"/>
      <c r="J189" s="11"/>
      <c r="K189" s="11"/>
      <c r="L189" s="11"/>
      <c r="M189" s="11"/>
      <c r="N189" s="11"/>
      <c r="O189" s="11"/>
    </row>
    <row r="190" spans="1:15" ht="12.75">
      <c r="A190" s="1"/>
      <c r="B190" s="11"/>
      <c r="C190" s="2"/>
      <c r="D190" s="2"/>
      <c r="E190" s="11"/>
      <c r="F190" s="11"/>
      <c r="G190" s="31"/>
      <c r="H190" s="11"/>
      <c r="I190" s="12"/>
      <c r="J190" s="11"/>
      <c r="K190" s="11"/>
      <c r="L190" s="11"/>
      <c r="M190" s="11"/>
      <c r="N190" s="11"/>
      <c r="O190" s="11"/>
    </row>
    <row r="191" spans="1:15" ht="12.75">
      <c r="A191" s="1"/>
      <c r="B191" s="11"/>
      <c r="C191" s="2"/>
      <c r="D191" s="2"/>
      <c r="E191" s="11"/>
      <c r="F191" s="11"/>
      <c r="G191" s="22"/>
      <c r="H191" s="11"/>
      <c r="I191" s="12"/>
      <c r="J191" s="11"/>
      <c r="K191" s="11"/>
      <c r="L191" s="11"/>
      <c r="M191" s="11"/>
      <c r="N191" s="11"/>
      <c r="O191" s="11"/>
    </row>
    <row r="192" spans="1:15" ht="12.75">
      <c r="A192" s="1"/>
      <c r="B192" s="11"/>
      <c r="C192" s="2"/>
      <c r="D192" s="2"/>
      <c r="E192" s="11"/>
      <c r="F192" s="11"/>
      <c r="G192" s="22"/>
      <c r="H192" s="11"/>
      <c r="I192" s="12"/>
      <c r="J192" s="11"/>
      <c r="K192" s="11"/>
      <c r="L192" s="11"/>
      <c r="M192" s="11"/>
      <c r="N192" s="11"/>
      <c r="O192" s="11"/>
    </row>
    <row r="193" spans="1:15" ht="12.75">
      <c r="A193" s="1"/>
      <c r="B193" s="11"/>
      <c r="C193" s="2"/>
      <c r="D193" s="2"/>
      <c r="E193" s="11"/>
      <c r="F193" s="11"/>
      <c r="G193" s="22"/>
      <c r="H193" s="11"/>
      <c r="I193" s="12"/>
      <c r="J193" s="11"/>
      <c r="K193" s="11"/>
      <c r="L193" s="11"/>
      <c r="M193" s="11"/>
      <c r="N193" s="11"/>
      <c r="O193" s="11"/>
    </row>
    <row r="194" spans="1:15" ht="12.75">
      <c r="A194" s="1"/>
      <c r="B194" s="11"/>
      <c r="C194" s="2"/>
      <c r="D194" s="2"/>
      <c r="E194" s="11"/>
      <c r="F194" s="11"/>
      <c r="G194" s="22"/>
      <c r="H194" s="11"/>
      <c r="I194" s="12"/>
      <c r="J194" s="11"/>
      <c r="K194" s="11"/>
      <c r="L194" s="11"/>
      <c r="M194" s="11"/>
      <c r="N194" s="11"/>
      <c r="O194" s="11"/>
    </row>
    <row r="195" spans="1:15" ht="12.75">
      <c r="A195" s="1"/>
      <c r="B195" s="11"/>
      <c r="C195" s="2"/>
      <c r="D195" s="2"/>
      <c r="E195" s="11"/>
      <c r="F195" s="11"/>
      <c r="G195" s="22"/>
      <c r="H195" s="11"/>
      <c r="I195" s="12"/>
      <c r="J195" s="11"/>
      <c r="K195" s="11"/>
      <c r="L195" s="11"/>
      <c r="M195" s="11"/>
      <c r="N195" s="11"/>
      <c r="O195" s="11"/>
    </row>
    <row r="196" spans="1:15" ht="12.75">
      <c r="A196" s="1"/>
      <c r="B196" s="11"/>
      <c r="C196" s="2"/>
      <c r="D196" s="2"/>
      <c r="E196" s="11"/>
      <c r="F196" s="11"/>
      <c r="G196" s="22"/>
      <c r="H196" s="11"/>
      <c r="I196" s="12"/>
      <c r="J196" s="11"/>
      <c r="K196" s="11"/>
      <c r="L196" s="11"/>
      <c r="M196" s="11"/>
      <c r="N196" s="11"/>
      <c r="O196" s="11"/>
    </row>
    <row r="197" spans="1:15" ht="12.75">
      <c r="A197" s="1"/>
      <c r="B197" s="11"/>
      <c r="C197" s="2"/>
      <c r="D197" s="2"/>
      <c r="E197" s="11"/>
      <c r="F197" s="11"/>
      <c r="G197" s="22"/>
      <c r="H197" s="11"/>
      <c r="I197" s="12"/>
      <c r="J197" s="11"/>
      <c r="K197" s="11"/>
      <c r="L197" s="11"/>
      <c r="M197" s="11"/>
      <c r="N197" s="11"/>
      <c r="O197" s="11"/>
    </row>
    <row r="198" spans="1:15" ht="12.75">
      <c r="A198" s="1"/>
      <c r="B198" s="11"/>
      <c r="C198" s="2"/>
      <c r="D198" s="2"/>
      <c r="E198" s="11"/>
      <c r="F198" s="11"/>
      <c r="G198" s="22"/>
      <c r="H198" s="11"/>
      <c r="I198" s="12"/>
      <c r="J198" s="11"/>
      <c r="K198" s="11"/>
      <c r="L198" s="11"/>
      <c r="M198" s="11"/>
      <c r="N198" s="11"/>
      <c r="O198" s="11"/>
    </row>
    <row r="199" spans="1:15" ht="12.75">
      <c r="A199" s="1"/>
      <c r="B199" s="11"/>
      <c r="C199" s="2"/>
      <c r="D199" s="2"/>
      <c r="E199" s="11"/>
      <c r="F199" s="11"/>
      <c r="G199" s="22"/>
      <c r="H199" s="11"/>
      <c r="I199" s="12"/>
      <c r="J199" s="11"/>
      <c r="K199" s="11"/>
      <c r="L199" s="11"/>
      <c r="M199" s="11"/>
      <c r="N199" s="11"/>
      <c r="O199" s="11"/>
    </row>
    <row r="200" spans="1:15" ht="12.75">
      <c r="A200" s="1"/>
      <c r="B200" s="11"/>
      <c r="C200" s="2"/>
      <c r="D200" s="2"/>
      <c r="E200" s="11"/>
      <c r="F200" s="11"/>
      <c r="G200" s="22"/>
      <c r="H200" s="11"/>
      <c r="I200" s="12"/>
      <c r="J200" s="11"/>
      <c r="K200" s="11"/>
      <c r="L200" s="11"/>
      <c r="M200" s="11"/>
      <c r="N200" s="11"/>
      <c r="O200" s="11"/>
    </row>
    <row r="201" spans="1:15" ht="12.75">
      <c r="A201" s="1"/>
      <c r="B201" s="11"/>
      <c r="C201" s="2"/>
      <c r="D201" s="2"/>
      <c r="E201" s="11"/>
      <c r="F201" s="11"/>
      <c r="G201" s="22"/>
      <c r="H201" s="11"/>
      <c r="I201" s="12"/>
      <c r="J201" s="11"/>
      <c r="K201" s="11"/>
      <c r="L201" s="11"/>
      <c r="M201" s="11"/>
      <c r="N201" s="11"/>
      <c r="O201" s="11"/>
    </row>
    <row r="202" spans="1:15" ht="12.75">
      <c r="A202" s="1"/>
      <c r="B202" s="11"/>
      <c r="C202" s="2"/>
      <c r="D202" s="2"/>
      <c r="E202" s="11"/>
      <c r="F202" s="11"/>
      <c r="G202" s="22"/>
      <c r="H202" s="11"/>
      <c r="I202" s="12"/>
      <c r="J202" s="11"/>
      <c r="K202" s="11"/>
      <c r="L202" s="11"/>
      <c r="M202" s="11"/>
      <c r="N202" s="11"/>
      <c r="O202" s="11"/>
    </row>
    <row r="203" spans="1:15" ht="12.75">
      <c r="A203" s="1"/>
      <c r="B203" s="11"/>
      <c r="C203" s="2"/>
      <c r="D203" s="2"/>
      <c r="E203" s="11"/>
      <c r="F203" s="11"/>
      <c r="G203" s="22"/>
      <c r="H203" s="11"/>
      <c r="I203" s="12"/>
      <c r="J203" s="11"/>
      <c r="K203" s="11"/>
      <c r="L203" s="11"/>
      <c r="M203" s="11"/>
      <c r="N203" s="11"/>
      <c r="O203" s="11"/>
    </row>
    <row r="204" spans="1:15" ht="12.75">
      <c r="A204" s="1"/>
      <c r="B204" s="11"/>
      <c r="C204" s="2"/>
      <c r="D204" s="2"/>
      <c r="E204" s="11"/>
      <c r="F204" s="11"/>
      <c r="G204" s="22"/>
      <c r="H204" s="11"/>
      <c r="I204" s="12"/>
      <c r="J204" s="11"/>
      <c r="K204" s="11"/>
      <c r="L204" s="11"/>
      <c r="M204" s="11"/>
      <c r="N204" s="11"/>
      <c r="O204" s="11"/>
    </row>
    <row r="205" spans="1:15" ht="12.75">
      <c r="A205" s="1"/>
      <c r="B205" s="11"/>
      <c r="C205" s="2"/>
      <c r="D205" s="2"/>
      <c r="E205" s="11"/>
      <c r="F205" s="11"/>
      <c r="G205" s="22"/>
      <c r="H205" s="11"/>
      <c r="I205" s="12"/>
      <c r="J205" s="11"/>
      <c r="K205" s="11"/>
      <c r="L205" s="11"/>
      <c r="M205" s="11"/>
      <c r="N205" s="11"/>
      <c r="O205" s="11"/>
    </row>
    <row r="206" spans="1:15" ht="12.75">
      <c r="A206" s="1"/>
      <c r="B206" s="11"/>
      <c r="C206" s="2"/>
      <c r="D206" s="2"/>
      <c r="E206" s="11"/>
      <c r="F206" s="11"/>
      <c r="G206" s="22"/>
      <c r="H206" s="11"/>
      <c r="I206" s="12"/>
      <c r="J206" s="11"/>
      <c r="K206" s="11"/>
      <c r="L206" s="11"/>
      <c r="M206" s="11"/>
      <c r="N206" s="11"/>
      <c r="O206" s="11"/>
    </row>
    <row r="207" spans="1:15" ht="12.75">
      <c r="A207" s="1"/>
      <c r="B207" s="11"/>
      <c r="C207" s="2"/>
      <c r="D207" s="2"/>
      <c r="E207" s="11"/>
      <c r="F207" s="11"/>
      <c r="G207" s="22"/>
      <c r="H207" s="11"/>
      <c r="I207" s="12"/>
      <c r="J207" s="11"/>
      <c r="K207" s="11"/>
      <c r="L207" s="11"/>
      <c r="M207" s="11"/>
      <c r="N207" s="11"/>
      <c r="O207" s="11"/>
    </row>
    <row r="208" spans="1:15" ht="12.75">
      <c r="A208" s="1"/>
      <c r="B208" s="11"/>
      <c r="C208" s="2"/>
      <c r="D208" s="2"/>
      <c r="E208" s="11"/>
      <c r="F208" s="11"/>
      <c r="G208" s="22"/>
      <c r="H208" s="11"/>
      <c r="I208" s="12"/>
      <c r="J208" s="11"/>
      <c r="K208" s="11"/>
      <c r="L208" s="11"/>
      <c r="M208" s="11"/>
      <c r="N208" s="11"/>
      <c r="O208" s="11"/>
    </row>
    <row r="209" spans="1:15" ht="12.75">
      <c r="A209" s="1"/>
      <c r="B209" s="11"/>
      <c r="C209" s="2"/>
      <c r="D209" s="2"/>
      <c r="E209" s="11"/>
      <c r="F209" s="11"/>
      <c r="G209" s="22"/>
      <c r="H209" s="11"/>
      <c r="I209" s="12"/>
      <c r="J209" s="11"/>
      <c r="K209" s="11"/>
      <c r="L209" s="11"/>
      <c r="M209" s="11"/>
      <c r="N209" s="11"/>
      <c r="O209" s="11"/>
    </row>
    <row r="210" spans="1:15" ht="12.75">
      <c r="A210" s="1"/>
      <c r="B210" s="11"/>
      <c r="C210" s="2"/>
      <c r="D210" s="2"/>
      <c r="E210" s="11"/>
      <c r="F210" s="11"/>
      <c r="G210" s="22"/>
      <c r="H210" s="11"/>
      <c r="I210" s="1"/>
      <c r="J210" s="11"/>
      <c r="K210" s="11"/>
      <c r="L210" s="11"/>
      <c r="M210" s="11"/>
      <c r="N210" s="11"/>
      <c r="O210" s="11"/>
    </row>
    <row r="211" spans="1:15" ht="12.75">
      <c r="A211" s="193"/>
      <c r="B211" s="193"/>
      <c r="C211" s="193"/>
      <c r="D211" s="193"/>
      <c r="E211" s="193"/>
      <c r="F211" s="193"/>
      <c r="G211" s="193"/>
      <c r="H211" s="193"/>
      <c r="I211" s="193"/>
      <c r="J211" s="193"/>
      <c r="K211" s="52"/>
      <c r="L211" s="52"/>
      <c r="M211" s="52"/>
      <c r="N211" s="52"/>
      <c r="O211" s="52"/>
    </row>
    <row r="212" spans="1:15" ht="12.75">
      <c r="A212" s="193"/>
      <c r="B212" s="194"/>
      <c r="C212" s="194"/>
      <c r="D212" s="194"/>
      <c r="E212" s="194"/>
      <c r="F212" s="194"/>
      <c r="G212" s="194"/>
      <c r="H212" s="194"/>
      <c r="I212" s="194"/>
      <c r="J212" s="194"/>
      <c r="K212" s="52"/>
      <c r="L212" s="52"/>
      <c r="M212" s="52"/>
      <c r="N212" s="52"/>
      <c r="O212" s="52"/>
    </row>
    <row r="213" spans="1:15" ht="12.75">
      <c r="A213" s="195"/>
      <c r="B213" s="196"/>
      <c r="C213" s="196"/>
      <c r="D213" s="196"/>
      <c r="E213" s="196"/>
      <c r="F213" s="196"/>
      <c r="G213" s="196"/>
      <c r="H213" s="196"/>
      <c r="I213" s="196"/>
      <c r="J213" s="196"/>
      <c r="K213" s="52"/>
      <c r="L213" s="52"/>
      <c r="M213" s="52"/>
      <c r="N213" s="52"/>
      <c r="O213" s="52"/>
    </row>
    <row r="214" spans="1:15" ht="12.75">
      <c r="A214" s="57"/>
      <c r="B214" s="58"/>
      <c r="C214" s="58"/>
      <c r="D214" s="58"/>
      <c r="E214" s="58"/>
      <c r="F214" s="59"/>
      <c r="G214" s="58"/>
      <c r="H214" s="59"/>
      <c r="I214" s="58"/>
      <c r="J214" s="58"/>
      <c r="K214" s="100"/>
      <c r="L214" s="52"/>
      <c r="M214" s="52"/>
      <c r="N214" s="52"/>
      <c r="O214" s="52"/>
    </row>
    <row r="215" spans="1:15" ht="12.75">
      <c r="A215" s="208"/>
      <c r="B215" s="207"/>
      <c r="C215" s="208"/>
      <c r="D215" s="57"/>
      <c r="E215" s="207"/>
      <c r="F215" s="209"/>
      <c r="G215" s="219"/>
      <c r="H215" s="209"/>
      <c r="I215" s="218"/>
      <c r="J215" s="219"/>
      <c r="K215" s="100"/>
      <c r="L215" s="52"/>
      <c r="M215" s="52"/>
      <c r="N215" s="52"/>
      <c r="O215" s="52"/>
    </row>
    <row r="216" spans="1:15" ht="12.75">
      <c r="A216" s="208"/>
      <c r="B216" s="207"/>
      <c r="C216" s="208"/>
      <c r="D216" s="57"/>
      <c r="E216" s="207"/>
      <c r="F216" s="209"/>
      <c r="G216" s="219"/>
      <c r="H216" s="209"/>
      <c r="I216" s="218"/>
      <c r="J216" s="219"/>
      <c r="K216" s="100"/>
      <c r="L216" s="52"/>
      <c r="M216" s="52"/>
      <c r="N216" s="52"/>
      <c r="O216" s="52"/>
    </row>
    <row r="217" spans="1:15" ht="12.75">
      <c r="A217" s="58"/>
      <c r="B217" s="59"/>
      <c r="C217" s="57"/>
      <c r="D217" s="57"/>
      <c r="E217" s="59"/>
      <c r="F217" s="59"/>
      <c r="G217" s="59"/>
      <c r="H217" s="59"/>
      <c r="I217" s="58"/>
      <c r="J217" s="59"/>
      <c r="K217" s="100"/>
      <c r="L217" s="52"/>
      <c r="M217" s="52"/>
      <c r="N217" s="52"/>
      <c r="O217" s="52"/>
    </row>
    <row r="218" spans="1:15" ht="12.75">
      <c r="A218" s="58"/>
      <c r="B218" s="59"/>
      <c r="C218" s="57"/>
      <c r="D218" s="57"/>
      <c r="E218" s="59"/>
      <c r="F218" s="59"/>
      <c r="G218" s="59"/>
      <c r="H218" s="59"/>
      <c r="I218" s="59"/>
      <c r="J218" s="59"/>
      <c r="K218" s="100"/>
      <c r="L218" s="52"/>
      <c r="M218" s="52"/>
      <c r="N218" s="52"/>
      <c r="O218" s="52"/>
    </row>
    <row r="219" spans="1:15" ht="12.75">
      <c r="A219" s="58"/>
      <c r="B219" s="59"/>
      <c r="C219" s="57"/>
      <c r="D219" s="57"/>
      <c r="E219" s="59"/>
      <c r="F219" s="59"/>
      <c r="G219" s="59"/>
      <c r="H219" s="59"/>
      <c r="I219" s="58"/>
      <c r="J219" s="102"/>
      <c r="K219" s="100"/>
      <c r="L219" s="52"/>
      <c r="M219" s="52"/>
      <c r="N219" s="52"/>
      <c r="O219" s="52"/>
    </row>
    <row r="220" spans="1:15" ht="12.75">
      <c r="A220" s="57"/>
      <c r="B220" s="101"/>
      <c r="C220" s="57"/>
      <c r="D220" s="57"/>
      <c r="E220" s="101"/>
      <c r="F220" s="101"/>
      <c r="G220" s="101"/>
      <c r="H220" s="101"/>
      <c r="I220" s="101"/>
      <c r="J220" s="103"/>
      <c r="K220" s="104"/>
      <c r="L220" s="55"/>
      <c r="M220" s="55"/>
      <c r="N220" s="55"/>
      <c r="O220" s="55"/>
    </row>
    <row r="221" spans="1:15" ht="12.75">
      <c r="A221" s="58"/>
      <c r="B221" s="59"/>
      <c r="C221" s="57"/>
      <c r="D221" s="57"/>
      <c r="E221" s="59"/>
      <c r="F221" s="59"/>
      <c r="G221" s="59"/>
      <c r="H221" s="59"/>
      <c r="I221" s="58"/>
      <c r="J221" s="59"/>
      <c r="K221" s="100"/>
      <c r="L221" s="52"/>
      <c r="M221" s="52"/>
      <c r="N221" s="52"/>
      <c r="O221" s="52"/>
    </row>
    <row r="222" spans="1:15" ht="12.75">
      <c r="A222" s="58"/>
      <c r="B222" s="59"/>
      <c r="C222" s="57"/>
      <c r="D222" s="57"/>
      <c r="E222" s="59"/>
      <c r="F222" s="59"/>
      <c r="G222" s="59"/>
      <c r="H222" s="59"/>
      <c r="I222" s="58"/>
      <c r="J222" s="59"/>
      <c r="K222" s="100"/>
      <c r="L222" s="52"/>
      <c r="M222" s="52"/>
      <c r="N222" s="52"/>
      <c r="O222" s="52"/>
    </row>
    <row r="223" spans="1:15" ht="12.75">
      <c r="A223" s="58"/>
      <c r="B223" s="58"/>
      <c r="C223" s="57"/>
      <c r="D223" s="57"/>
      <c r="E223" s="59"/>
      <c r="F223" s="59"/>
      <c r="G223" s="59"/>
      <c r="H223" s="59"/>
      <c r="I223" s="58"/>
      <c r="J223" s="59"/>
      <c r="K223" s="100"/>
      <c r="L223" s="52"/>
      <c r="M223" s="52"/>
      <c r="N223" s="52"/>
      <c r="O223" s="52"/>
    </row>
    <row r="224" spans="1:15" ht="12.75" customHeight="1">
      <c r="A224" s="57"/>
      <c r="B224" s="59"/>
      <c r="C224" s="57"/>
      <c r="D224" s="57"/>
      <c r="E224" s="59"/>
      <c r="F224" s="59"/>
      <c r="G224" s="59"/>
      <c r="H224" s="59"/>
      <c r="I224" s="58"/>
      <c r="J224" s="59"/>
      <c r="K224" s="100"/>
      <c r="L224" s="52"/>
      <c r="M224" s="52"/>
      <c r="N224" s="52"/>
      <c r="O224" s="52"/>
    </row>
    <row r="225" spans="1:15" ht="12.75">
      <c r="A225" s="214"/>
      <c r="B225" s="214"/>
      <c r="C225" s="57"/>
      <c r="D225" s="57"/>
      <c r="E225" s="59"/>
      <c r="F225" s="59"/>
      <c r="G225" s="59"/>
      <c r="H225" s="59"/>
      <c r="I225" s="58"/>
      <c r="J225" s="59"/>
      <c r="K225" s="100"/>
      <c r="L225" s="52"/>
      <c r="M225" s="52"/>
      <c r="N225" s="52"/>
      <c r="O225" s="52"/>
    </row>
    <row r="226" spans="1:15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105"/>
      <c r="L226" s="53"/>
      <c r="M226" s="53"/>
      <c r="N226" s="53"/>
      <c r="O226" s="53"/>
    </row>
    <row r="227" spans="1:11" ht="12.75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7"/>
    </row>
    <row r="228" spans="1:11" ht="12.75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7"/>
    </row>
    <row r="229" spans="1:11" ht="12.7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7"/>
    </row>
    <row r="230" spans="1:11" ht="12.7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1:15" ht="12.75">
      <c r="A231" s="58"/>
      <c r="B231" s="59"/>
      <c r="C231" s="57"/>
      <c r="D231" s="57"/>
      <c r="E231" s="59"/>
      <c r="F231" s="59"/>
      <c r="G231" s="59"/>
      <c r="H231" s="59"/>
      <c r="I231" s="58"/>
      <c r="J231" s="59"/>
      <c r="K231" s="100"/>
      <c r="L231" s="52"/>
      <c r="M231" s="52"/>
      <c r="N231" s="52"/>
      <c r="O231" s="52"/>
    </row>
    <row r="232" spans="1:15" ht="12.75">
      <c r="A232" s="58"/>
      <c r="B232" s="58"/>
      <c r="C232" s="57"/>
      <c r="D232" s="57"/>
      <c r="E232" s="59"/>
      <c r="F232" s="59"/>
      <c r="G232" s="59"/>
      <c r="H232" s="59"/>
      <c r="I232" s="58"/>
      <c r="J232" s="59"/>
      <c r="K232" s="100"/>
      <c r="L232" s="52"/>
      <c r="M232" s="52"/>
      <c r="N232" s="52"/>
      <c r="O232" s="52"/>
    </row>
    <row r="233" spans="1:15" ht="12.75">
      <c r="A233" s="57"/>
      <c r="B233" s="59"/>
      <c r="C233" s="57"/>
      <c r="D233" s="57"/>
      <c r="E233" s="59"/>
      <c r="F233" s="59"/>
      <c r="G233" s="59"/>
      <c r="H233" s="59"/>
      <c r="I233" s="58"/>
      <c r="J233" s="59"/>
      <c r="K233" s="100"/>
      <c r="L233" s="52"/>
      <c r="M233" s="52"/>
      <c r="N233" s="52"/>
      <c r="O233" s="52"/>
    </row>
    <row r="234" spans="1:15" ht="12.75">
      <c r="A234" s="214"/>
      <c r="B234" s="214"/>
      <c r="C234" s="57"/>
      <c r="D234" s="57"/>
      <c r="E234" s="59"/>
      <c r="F234" s="59"/>
      <c r="G234" s="59"/>
      <c r="H234" s="59"/>
      <c r="I234" s="58"/>
      <c r="J234" s="59"/>
      <c r="K234" s="100"/>
      <c r="L234" s="52"/>
      <c r="M234" s="52"/>
      <c r="N234" s="52"/>
      <c r="O234" s="52"/>
    </row>
    <row r="235" spans="1:15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3"/>
      <c r="L235" s="53"/>
      <c r="M235" s="53"/>
      <c r="N235" s="53"/>
      <c r="O235" s="53"/>
    </row>
    <row r="236" spans="1:10" ht="12.75">
      <c r="A236" s="65"/>
      <c r="B236" s="65"/>
      <c r="C236" s="65"/>
      <c r="D236" s="65"/>
      <c r="E236" s="65"/>
      <c r="F236" s="65"/>
      <c r="G236" s="65"/>
      <c r="H236" s="65"/>
      <c r="I236" s="65"/>
      <c r="J236" s="65"/>
    </row>
    <row r="237" spans="1:10" ht="12.75">
      <c r="A237" s="65"/>
      <c r="B237" s="65"/>
      <c r="C237" s="65"/>
      <c r="D237" s="65"/>
      <c r="E237" s="65"/>
      <c r="F237" s="65"/>
      <c r="G237" s="65"/>
      <c r="H237" s="65"/>
      <c r="I237" s="65"/>
      <c r="J237" s="65"/>
    </row>
    <row r="238" spans="1:10" ht="12.75">
      <c r="A238" s="65"/>
      <c r="B238" s="65"/>
      <c r="C238" s="65"/>
      <c r="D238" s="65"/>
      <c r="E238" s="65"/>
      <c r="F238" s="65"/>
      <c r="G238" s="65"/>
      <c r="H238" s="65"/>
      <c r="I238" s="65"/>
      <c r="J238" s="65"/>
    </row>
  </sheetData>
  <sheetProtection/>
  <mergeCells count="61">
    <mergeCell ref="H215:H216"/>
    <mergeCell ref="I215:I216"/>
    <mergeCell ref="J215:J216"/>
    <mergeCell ref="A225:B225"/>
    <mergeCell ref="G215:G216"/>
    <mergeCell ref="O139:O140"/>
    <mergeCell ref="A211:J211"/>
    <mergeCell ref="A212:J212"/>
    <mergeCell ref="A213:J213"/>
    <mergeCell ref="K139:K140"/>
    <mergeCell ref="L139:L140"/>
    <mergeCell ref="M139:M140"/>
    <mergeCell ref="N139:N140"/>
    <mergeCell ref="G139:G140"/>
    <mergeCell ref="H139:H140"/>
    <mergeCell ref="I139:I140"/>
    <mergeCell ref="J139:J140"/>
    <mergeCell ref="A234:B234"/>
    <mergeCell ref="A136:O136"/>
    <mergeCell ref="A137:O137"/>
    <mergeCell ref="A138:O138"/>
    <mergeCell ref="A139:A140"/>
    <mergeCell ref="B139:B140"/>
    <mergeCell ref="C139:C140"/>
    <mergeCell ref="E139:E140"/>
    <mergeCell ref="F139:F140"/>
    <mergeCell ref="A215:A216"/>
    <mergeCell ref="B215:B216"/>
    <mergeCell ref="C215:C216"/>
    <mergeCell ref="E215:E216"/>
    <mergeCell ref="F215:F216"/>
    <mergeCell ref="A1:O1"/>
    <mergeCell ref="A2:O2"/>
    <mergeCell ref="A3:O3"/>
    <mergeCell ref="A4:A5"/>
    <mergeCell ref="B4:B5"/>
    <mergeCell ref="C4:C5"/>
    <mergeCell ref="N4:N5"/>
    <mergeCell ref="O4:O5"/>
    <mergeCell ref="I4:I5"/>
    <mergeCell ref="J4:J5"/>
    <mergeCell ref="K4:K5"/>
    <mergeCell ref="L4:L5"/>
    <mergeCell ref="A107:B107"/>
    <mergeCell ref="A89:J89"/>
    <mergeCell ref="A90:J90"/>
    <mergeCell ref="A91:J91"/>
    <mergeCell ref="A93:A94"/>
    <mergeCell ref="B93:B94"/>
    <mergeCell ref="C93:C94"/>
    <mergeCell ref="E93:E94"/>
    <mergeCell ref="F93:F94"/>
    <mergeCell ref="G93:G94"/>
    <mergeCell ref="H93:H94"/>
    <mergeCell ref="M4:M5"/>
    <mergeCell ref="I93:I94"/>
    <mergeCell ref="J93:J94"/>
    <mergeCell ref="E4:E5"/>
    <mergeCell ref="F4:F5"/>
    <mergeCell ref="G4:G5"/>
    <mergeCell ref="H4:H5"/>
  </mergeCells>
  <printOptions/>
  <pageMargins left="0.1968503937007874" right="0.31496062992125984" top="0.4330708661417323" bottom="0.3937007874015748" header="0.4330708661417323" footer="0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 DEL DPTO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GENERAL DEL DPTO</dc:creator>
  <cp:keywords/>
  <dc:description/>
  <cp:lastModifiedBy>contabilidad</cp:lastModifiedBy>
  <cp:lastPrinted>2021-11-08T22:19:49Z</cp:lastPrinted>
  <dcterms:created xsi:type="dcterms:W3CDTF">2003-01-08T14:04:18Z</dcterms:created>
  <dcterms:modified xsi:type="dcterms:W3CDTF">2021-11-08T22:20:36Z</dcterms:modified>
  <cp:category/>
  <cp:version/>
  <cp:contentType/>
  <cp:contentStatus/>
</cp:coreProperties>
</file>